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N:\marija\FINANCIJSKA IZVJEŠĆA\ZAVRŠNI 2024\RAZINA 23\"/>
    </mc:Choice>
  </mc:AlternateContent>
  <xr:revisionPtr revIDLastSave="0" documentId="13_ncr:1_{B77FA3CA-F4E7-490E-9DE6-651B4F2E395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117" i="4" l="1"/>
  <c r="E292" i="4"/>
  <c r="E247" i="5"/>
  <c r="I273" i="9" l="1"/>
  <c r="L1448" i="9"/>
  <c r="J1448" i="9"/>
  <c r="F318" i="9"/>
  <c r="F317" i="9" s="1"/>
  <c r="F316" i="9"/>
  <c r="F315" i="9" s="1"/>
  <c r="F314" i="9"/>
  <c r="F313" i="9"/>
  <c r="F312" i="9" s="1"/>
  <c r="F311" i="9"/>
  <c r="F310" i="9"/>
  <c r="H309" i="9"/>
  <c r="G309" i="9"/>
  <c r="E309" i="9" s="1"/>
  <c r="B309" i="9" s="1"/>
  <c r="F309" i="9"/>
  <c r="F308" i="9"/>
  <c r="H307" i="9"/>
  <c r="G307" i="9"/>
  <c r="E307" i="9" s="1"/>
  <c r="F307" i="9"/>
  <c r="B307" i="9"/>
  <c r="H306" i="9"/>
  <c r="E306" i="9" s="1"/>
  <c r="B306" i="9" s="1"/>
  <c r="G306" i="9"/>
  <c r="F306" i="9"/>
  <c r="H305" i="9"/>
  <c r="G305" i="9"/>
  <c r="F305" i="9"/>
  <c r="E305" i="9"/>
  <c r="H304" i="9"/>
  <c r="E304" i="9" s="1"/>
  <c r="B304" i="9" s="1"/>
  <c r="G304" i="9"/>
  <c r="F304" i="9"/>
  <c r="H303" i="9"/>
  <c r="G303" i="9"/>
  <c r="F303" i="9"/>
  <c r="H302" i="9"/>
  <c r="G302" i="9"/>
  <c r="F302" i="9"/>
  <c r="E302" i="9"/>
  <c r="B302" i="9" s="1"/>
  <c r="H301" i="9"/>
  <c r="G301" i="9"/>
  <c r="E301" i="9" s="1"/>
  <c r="B301" i="9" s="1"/>
  <c r="F301" i="9"/>
  <c r="H300" i="9"/>
  <c r="G300" i="9"/>
  <c r="E300" i="9" s="1"/>
  <c r="B300" i="9" s="1"/>
  <c r="F300" i="9"/>
  <c r="H299" i="9"/>
  <c r="E299" i="9" s="1"/>
  <c r="B299" i="9" s="1"/>
  <c r="G299" i="9"/>
  <c r="F299" i="9"/>
  <c r="H298" i="9"/>
  <c r="G298" i="9"/>
  <c r="F298" i="9"/>
  <c r="H297" i="9"/>
  <c r="G297" i="9"/>
  <c r="F297" i="9"/>
  <c r="E297" i="9"/>
  <c r="B297" i="9" s="1"/>
  <c r="H296" i="9"/>
  <c r="G296" i="9"/>
  <c r="F296" i="9"/>
  <c r="H295" i="9"/>
  <c r="G295" i="9"/>
  <c r="E295" i="9" s="1"/>
  <c r="B295" i="9" s="1"/>
  <c r="F295" i="9"/>
  <c r="H294" i="9"/>
  <c r="E294" i="9" s="1"/>
  <c r="B294" i="9" s="1"/>
  <c r="G294" i="9"/>
  <c r="F294" i="9"/>
  <c r="H293" i="9"/>
  <c r="G293" i="9"/>
  <c r="F293" i="9"/>
  <c r="H292" i="9"/>
  <c r="G292" i="9"/>
  <c r="E292" i="9" s="1"/>
  <c r="B292" i="9" s="1"/>
  <c r="F292" i="9"/>
  <c r="F291" i="9"/>
  <c r="F290" i="9"/>
  <c r="H289" i="9"/>
  <c r="G289" i="9"/>
  <c r="F289" i="9"/>
  <c r="E289" i="9"/>
  <c r="H288" i="9"/>
  <c r="G288" i="9"/>
  <c r="F288" i="9"/>
  <c r="H287" i="9"/>
  <c r="G287" i="9"/>
  <c r="E287" i="9" s="1"/>
  <c r="B287" i="9" s="1"/>
  <c r="F287" i="9"/>
  <c r="H286" i="9"/>
  <c r="G286" i="9"/>
  <c r="E286" i="9" s="1"/>
  <c r="B286" i="9" s="1"/>
  <c r="F286" i="9"/>
  <c r="F285" i="9"/>
  <c r="H284" i="9"/>
  <c r="G284" i="9"/>
  <c r="E284" i="9" s="1"/>
  <c r="B284" i="9" s="1"/>
  <c r="F284" i="9"/>
  <c r="H283" i="9"/>
  <c r="E283" i="9" s="1"/>
  <c r="B283" i="9" s="1"/>
  <c r="G283" i="9"/>
  <c r="F283" i="9"/>
  <c r="H282" i="9"/>
  <c r="G282" i="9"/>
  <c r="F282" i="9"/>
  <c r="F281" i="9"/>
  <c r="F280" i="9"/>
  <c r="F279" i="9"/>
  <c r="F278" i="9"/>
  <c r="F277" i="9" s="1"/>
  <c r="F276" i="9"/>
  <c r="L275" i="9"/>
  <c r="F275" i="9" s="1"/>
  <c r="H275" i="9"/>
  <c r="F274" i="9"/>
  <c r="H273" i="9"/>
  <c r="F273" i="9"/>
  <c r="E272" i="9"/>
  <c r="M271" i="9"/>
  <c r="L271" i="9"/>
  <c r="F271" i="9"/>
  <c r="E271" i="9"/>
  <c r="M270" i="9"/>
  <c r="L270" i="9"/>
  <c r="F270" i="9"/>
  <c r="E270" i="9"/>
  <c r="B270" i="9" s="1"/>
  <c r="M269" i="9"/>
  <c r="L269" i="9"/>
  <c r="E269" i="9"/>
  <c r="M268" i="9"/>
  <c r="L268" i="9"/>
  <c r="E268" i="9"/>
  <c r="M267" i="9"/>
  <c r="L267" i="9"/>
  <c r="F267" i="9" s="1"/>
  <c r="E267" i="9"/>
  <c r="B267" i="9" s="1"/>
  <c r="M266" i="9"/>
  <c r="L266" i="9"/>
  <c r="F266" i="9" s="1"/>
  <c r="B266" i="9" s="1"/>
  <c r="E266" i="9"/>
  <c r="M265" i="9"/>
  <c r="L265" i="9"/>
  <c r="F265" i="9" s="1"/>
  <c r="B265" i="9" s="1"/>
  <c r="E265" i="9"/>
  <c r="M264" i="9"/>
  <c r="L264" i="9"/>
  <c r="F264" i="9"/>
  <c r="E264" i="9"/>
  <c r="B264" i="9"/>
  <c r="M263" i="9"/>
  <c r="L263" i="9"/>
  <c r="F263" i="9"/>
  <c r="E263" i="9"/>
  <c r="M262" i="9"/>
  <c r="L262" i="9"/>
  <c r="F262" i="9"/>
  <c r="E262" i="9"/>
  <c r="B262" i="9" s="1"/>
  <c r="M261" i="9"/>
  <c r="L261" i="9"/>
  <c r="E261" i="9"/>
  <c r="M260" i="9"/>
  <c r="L260" i="9"/>
  <c r="E260" i="9"/>
  <c r="M259" i="9"/>
  <c r="L259" i="9"/>
  <c r="F259" i="9" s="1"/>
  <c r="E259" i="9"/>
  <c r="M258" i="9"/>
  <c r="L258" i="9"/>
  <c r="F258" i="9" s="1"/>
  <c r="B258" i="9" s="1"/>
  <c r="E258" i="9"/>
  <c r="M257" i="9"/>
  <c r="L257" i="9"/>
  <c r="F257" i="9" s="1"/>
  <c r="B257" i="9" s="1"/>
  <c r="E257" i="9"/>
  <c r="M256" i="9"/>
  <c r="L256" i="9"/>
  <c r="F256" i="9"/>
  <c r="E256" i="9"/>
  <c r="B256" i="9"/>
  <c r="M255" i="9"/>
  <c r="L255" i="9"/>
  <c r="F255" i="9"/>
  <c r="E255" i="9"/>
  <c r="M254" i="9"/>
  <c r="L254" i="9"/>
  <c r="F254" i="9"/>
  <c r="E254" i="9"/>
  <c r="B254" i="9" s="1"/>
  <c r="M253" i="9"/>
  <c r="L253" i="9"/>
  <c r="E253" i="9"/>
  <c r="M252" i="9"/>
  <c r="L252" i="9"/>
  <c r="E252" i="9"/>
  <c r="M251" i="9"/>
  <c r="L251" i="9"/>
  <c r="F251" i="9" s="1"/>
  <c r="E251" i="9"/>
  <c r="M250" i="9"/>
  <c r="L250" i="9"/>
  <c r="F250" i="9" s="1"/>
  <c r="B250" i="9" s="1"/>
  <c r="E250" i="9"/>
  <c r="M249" i="9"/>
  <c r="L249" i="9"/>
  <c r="F249" i="9" s="1"/>
  <c r="B249" i="9" s="1"/>
  <c r="E249" i="9"/>
  <c r="M248" i="9"/>
  <c r="L248" i="9"/>
  <c r="F248" i="9"/>
  <c r="E248" i="9"/>
  <c r="B248" i="9"/>
  <c r="M247" i="9"/>
  <c r="L247" i="9"/>
  <c r="F247" i="9"/>
  <c r="E247" i="9"/>
  <c r="M246" i="9"/>
  <c r="L246" i="9"/>
  <c r="F246" i="9"/>
  <c r="E246" i="9"/>
  <c r="B246" i="9" s="1"/>
  <c r="M245" i="9"/>
  <c r="L245" i="9"/>
  <c r="E245" i="9"/>
  <c r="M244" i="9"/>
  <c r="L244" i="9"/>
  <c r="E244" i="9"/>
  <c r="M243" i="9"/>
  <c r="L243" i="9"/>
  <c r="F243" i="9" s="1"/>
  <c r="E243" i="9"/>
  <c r="M242" i="9"/>
  <c r="L242" i="9"/>
  <c r="F242" i="9" s="1"/>
  <c r="B242" i="9" s="1"/>
  <c r="E242" i="9"/>
  <c r="M241" i="9"/>
  <c r="L241" i="9"/>
  <c r="F241" i="9" s="1"/>
  <c r="B241" i="9" s="1"/>
  <c r="E241" i="9"/>
  <c r="M240" i="9"/>
  <c r="L240" i="9"/>
  <c r="F240" i="9"/>
  <c r="E240" i="9"/>
  <c r="B240" i="9"/>
  <c r="M239" i="9"/>
  <c r="L239" i="9"/>
  <c r="F239" i="9"/>
  <c r="E239" i="9"/>
  <c r="M238" i="9"/>
  <c r="L238" i="9"/>
  <c r="F238" i="9"/>
  <c r="E238" i="9"/>
  <c r="B238" i="9" s="1"/>
  <c r="M237" i="9"/>
  <c r="L237" i="9"/>
  <c r="E237" i="9"/>
  <c r="M236" i="9"/>
  <c r="L236" i="9"/>
  <c r="E236" i="9"/>
  <c r="M235" i="9"/>
  <c r="L235" i="9"/>
  <c r="F235" i="9" s="1"/>
  <c r="E235" i="9"/>
  <c r="M234" i="9"/>
  <c r="L234" i="9"/>
  <c r="F234" i="9" s="1"/>
  <c r="B234" i="9" s="1"/>
  <c r="E234" i="9"/>
  <c r="M233" i="9"/>
  <c r="L233" i="9"/>
  <c r="F233" i="9" s="1"/>
  <c r="B233" i="9" s="1"/>
  <c r="E233" i="9"/>
  <c r="M232" i="9"/>
  <c r="L232" i="9"/>
  <c r="F232" i="9"/>
  <c r="E232" i="9"/>
  <c r="B232" i="9"/>
  <c r="M231" i="9"/>
  <c r="L231" i="9"/>
  <c r="F231" i="9"/>
  <c r="E231" i="9"/>
  <c r="M230" i="9"/>
  <c r="L230" i="9"/>
  <c r="F230" i="9"/>
  <c r="E230" i="9"/>
  <c r="B230" i="9" s="1"/>
  <c r="M229" i="9"/>
  <c r="L229" i="9"/>
  <c r="E229" i="9"/>
  <c r="M228" i="9"/>
  <c r="L228" i="9"/>
  <c r="E228" i="9"/>
  <c r="M227" i="9"/>
  <c r="L227" i="9"/>
  <c r="F227" i="9" s="1"/>
  <c r="E227" i="9"/>
  <c r="M226" i="9"/>
  <c r="L226" i="9"/>
  <c r="F226" i="9" s="1"/>
  <c r="B226" i="9" s="1"/>
  <c r="E226" i="9"/>
  <c r="M225" i="9"/>
  <c r="L225" i="9"/>
  <c r="F225" i="9" s="1"/>
  <c r="B225" i="9" s="1"/>
  <c r="E225" i="9"/>
  <c r="M224" i="9"/>
  <c r="L224" i="9"/>
  <c r="F224" i="9"/>
  <c r="E224" i="9"/>
  <c r="B224" i="9"/>
  <c r="M223" i="9"/>
  <c r="L223" i="9"/>
  <c r="F223" i="9"/>
  <c r="E223" i="9"/>
  <c r="M222" i="9"/>
  <c r="L222" i="9"/>
  <c r="F222" i="9"/>
  <c r="E222" i="9"/>
  <c r="B222" i="9" s="1"/>
  <c r="M221" i="9"/>
  <c r="L221" i="9"/>
  <c r="E221" i="9"/>
  <c r="M220" i="9"/>
  <c r="L220" i="9"/>
  <c r="E220" i="9"/>
  <c r="M219" i="9"/>
  <c r="L219" i="9"/>
  <c r="F219" i="9" s="1"/>
  <c r="E219" i="9"/>
  <c r="M218" i="9"/>
  <c r="L218" i="9"/>
  <c r="F218" i="9" s="1"/>
  <c r="B218" i="9" s="1"/>
  <c r="E218" i="9"/>
  <c r="M217" i="9"/>
  <c r="L217" i="9"/>
  <c r="E217" i="9"/>
  <c r="M216" i="9"/>
  <c r="L216" i="9"/>
  <c r="F216" i="9"/>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G157" i="9"/>
  <c r="E157" i="9" s="1"/>
  <c r="B157" i="9" s="1"/>
  <c r="F157" i="9"/>
  <c r="H156" i="9"/>
  <c r="G156" i="9"/>
  <c r="E156" i="9" s="1"/>
  <c r="F156" i="9"/>
  <c r="H155" i="9"/>
  <c r="G155" i="9"/>
  <c r="E155" i="9" s="1"/>
  <c r="B155" i="9" s="1"/>
  <c r="F155" i="9"/>
  <c r="H154" i="9"/>
  <c r="G154" i="9"/>
  <c r="E154" i="9" s="1"/>
  <c r="F154" i="9"/>
  <c r="H153" i="9"/>
  <c r="E153" i="9" s="1"/>
  <c r="B153" i="9" s="1"/>
  <c r="G153" i="9"/>
  <c r="F153" i="9"/>
  <c r="H152" i="9"/>
  <c r="G152" i="9"/>
  <c r="F152" i="9"/>
  <c r="E152" i="9"/>
  <c r="B152" i="9" s="1"/>
  <c r="H151" i="9"/>
  <c r="E151" i="9" s="1"/>
  <c r="B151" i="9" s="1"/>
  <c r="G151" i="9"/>
  <c r="F151" i="9"/>
  <c r="H150" i="9"/>
  <c r="G150" i="9"/>
  <c r="F150" i="9"/>
  <c r="E150" i="9"/>
  <c r="B150" i="9" s="1"/>
  <c r="H149" i="9"/>
  <c r="G149" i="9"/>
  <c r="E149" i="9" s="1"/>
  <c r="B149" i="9" s="1"/>
  <c r="F149" i="9"/>
  <c r="H148" i="9"/>
  <c r="G148" i="9"/>
  <c r="E148" i="9" s="1"/>
  <c r="F148" i="9"/>
  <c r="H147" i="9"/>
  <c r="G147" i="9"/>
  <c r="E147" i="9" s="1"/>
  <c r="B147" i="9" s="1"/>
  <c r="F147" i="9"/>
  <c r="H146" i="9"/>
  <c r="G146" i="9"/>
  <c r="E146" i="9" s="1"/>
  <c r="F146" i="9"/>
  <c r="H145" i="9"/>
  <c r="E145" i="9" s="1"/>
  <c r="B145" i="9" s="1"/>
  <c r="G145" i="9"/>
  <c r="F145" i="9"/>
  <c r="H144" i="9"/>
  <c r="G144" i="9"/>
  <c r="F144" i="9"/>
  <c r="E144" i="9"/>
  <c r="B144" i="9" s="1"/>
  <c r="F143" i="9"/>
  <c r="H142" i="9"/>
  <c r="G142" i="9"/>
  <c r="F142" i="9"/>
  <c r="E142" i="9"/>
  <c r="B142" i="9" s="1"/>
  <c r="H141" i="9"/>
  <c r="G141" i="9"/>
  <c r="E141" i="9" s="1"/>
  <c r="B141" i="9" s="1"/>
  <c r="F141" i="9"/>
  <c r="H140" i="9"/>
  <c r="G140" i="9"/>
  <c r="E140" i="9" s="1"/>
  <c r="F140" i="9"/>
  <c r="H139" i="9"/>
  <c r="G139" i="9"/>
  <c r="E139" i="9" s="1"/>
  <c r="B139" i="9" s="1"/>
  <c r="F139" i="9"/>
  <c r="H138" i="9"/>
  <c r="G138" i="9"/>
  <c r="E138" i="9" s="1"/>
  <c r="F138" i="9"/>
  <c r="H137" i="9"/>
  <c r="E137" i="9" s="1"/>
  <c r="B137" i="9" s="1"/>
  <c r="G137" i="9"/>
  <c r="F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F132" i="9"/>
  <c r="H131" i="9"/>
  <c r="G131" i="9"/>
  <c r="E131" i="9" s="1"/>
  <c r="B131" i="9" s="1"/>
  <c r="F131" i="9"/>
  <c r="H130" i="9"/>
  <c r="G130" i="9"/>
  <c r="E130" i="9" s="1"/>
  <c r="F130" i="9"/>
  <c r="H129" i="9"/>
  <c r="E129" i="9" s="1"/>
  <c r="B129" i="9" s="1"/>
  <c r="G129" i="9"/>
  <c r="F129" i="9"/>
  <c r="H128" i="9"/>
  <c r="G128" i="9"/>
  <c r="F128" i="9"/>
  <c r="E128" i="9"/>
  <c r="B128" i="9" s="1"/>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F122" i="9"/>
  <c r="H121" i="9"/>
  <c r="E121" i="9" s="1"/>
  <c r="B121" i="9" s="1"/>
  <c r="G121" i="9"/>
  <c r="F121" i="9"/>
  <c r="H120" i="9"/>
  <c r="G120" i="9"/>
  <c r="F120" i="9"/>
  <c r="E120" i="9"/>
  <c r="B120" i="9" s="1"/>
  <c r="H119" i="9"/>
  <c r="E119" i="9" s="1"/>
  <c r="B119" i="9" s="1"/>
  <c r="G119" i="9"/>
  <c r="F119" i="9"/>
  <c r="H118" i="9"/>
  <c r="G118" i="9"/>
  <c r="F118" i="9"/>
  <c r="E118" i="9"/>
  <c r="B118" i="9" s="1"/>
  <c r="H117" i="9"/>
  <c r="G117" i="9"/>
  <c r="E117" i="9" s="1"/>
  <c r="B117" i="9" s="1"/>
  <c r="F117" i="9"/>
  <c r="H116" i="9"/>
  <c r="G116" i="9"/>
  <c r="E116" i="9" s="1"/>
  <c r="F116" i="9"/>
  <c r="H115" i="9"/>
  <c r="G115" i="9"/>
  <c r="E115" i="9" s="1"/>
  <c r="B115" i="9" s="1"/>
  <c r="F115" i="9"/>
  <c r="H114" i="9"/>
  <c r="E114" i="9" s="1"/>
  <c r="G114" i="9"/>
  <c r="F114" i="9"/>
  <c r="H113" i="9"/>
  <c r="E113" i="9" s="1"/>
  <c r="B113" i="9" s="1"/>
  <c r="G113" i="9"/>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F108" i="9"/>
  <c r="H107" i="9"/>
  <c r="G107" i="9"/>
  <c r="E107" i="9" s="1"/>
  <c r="B107" i="9" s="1"/>
  <c r="F107" i="9"/>
  <c r="H106" i="9"/>
  <c r="G106" i="9"/>
  <c r="E106" i="9" s="1"/>
  <c r="F106" i="9"/>
  <c r="H105" i="9"/>
  <c r="E105" i="9" s="1"/>
  <c r="B105" i="9" s="1"/>
  <c r="G105" i="9"/>
  <c r="F105" i="9"/>
  <c r="H104" i="9"/>
  <c r="G104" i="9"/>
  <c r="F104" i="9"/>
  <c r="E104" i="9"/>
  <c r="B104" i="9" s="1"/>
  <c r="H103" i="9"/>
  <c r="E103" i="9" s="1"/>
  <c r="B103" i="9" s="1"/>
  <c r="G103" i="9"/>
  <c r="F103" i="9"/>
  <c r="H102" i="9"/>
  <c r="G102" i="9"/>
  <c r="F102" i="9"/>
  <c r="E102" i="9"/>
  <c r="B102" i="9" s="1"/>
  <c r="H101" i="9"/>
  <c r="G101" i="9"/>
  <c r="E101" i="9" s="1"/>
  <c r="B101" i="9" s="1"/>
  <c r="F101" i="9"/>
  <c r="H100" i="9"/>
  <c r="G100" i="9"/>
  <c r="E100" i="9" s="1"/>
  <c r="F100" i="9"/>
  <c r="H99" i="9"/>
  <c r="G99" i="9"/>
  <c r="E99" i="9" s="1"/>
  <c r="B99" i="9" s="1"/>
  <c r="F99" i="9"/>
  <c r="H98" i="9"/>
  <c r="G98" i="9"/>
  <c r="E98" i="9" s="1"/>
  <c r="F98" i="9"/>
  <c r="H97" i="9"/>
  <c r="E97" i="9" s="1"/>
  <c r="B97" i="9" s="1"/>
  <c r="G97" i="9"/>
  <c r="F97" i="9"/>
  <c r="H96" i="9"/>
  <c r="G96" i="9"/>
  <c r="F96" i="9"/>
  <c r="E96" i="9"/>
  <c r="B96" i="9" s="1"/>
  <c r="H95" i="9"/>
  <c r="E95" i="9" s="1"/>
  <c r="B95" i="9" s="1"/>
  <c r="G95" i="9"/>
  <c r="F95" i="9"/>
  <c r="H94" i="9"/>
  <c r="G94" i="9"/>
  <c r="F94" i="9"/>
  <c r="E94" i="9"/>
  <c r="B94" i="9" s="1"/>
  <c r="H93" i="9"/>
  <c r="G93" i="9"/>
  <c r="E93" i="9" s="1"/>
  <c r="B93" i="9" s="1"/>
  <c r="F93" i="9"/>
  <c r="H92" i="9"/>
  <c r="G92" i="9"/>
  <c r="E92" i="9" s="1"/>
  <c r="B92" i="9" s="1"/>
  <c r="F92" i="9"/>
  <c r="H91" i="9"/>
  <c r="G91" i="9"/>
  <c r="E91" i="9" s="1"/>
  <c r="B91" i="9" s="1"/>
  <c r="F91" i="9"/>
  <c r="H90" i="9"/>
  <c r="G90" i="9"/>
  <c r="E90" i="9" s="1"/>
  <c r="F90" i="9"/>
  <c r="H89" i="9"/>
  <c r="E89" i="9" s="1"/>
  <c r="B89" i="9" s="1"/>
  <c r="G89" i="9"/>
  <c r="F89" i="9"/>
  <c r="H88" i="9"/>
  <c r="G88" i="9"/>
  <c r="F88" i="9"/>
  <c r="E88" i="9"/>
  <c r="B88" i="9" s="1"/>
  <c r="H87" i="9"/>
  <c r="E87" i="9" s="1"/>
  <c r="B87" i="9" s="1"/>
  <c r="G87" i="9"/>
  <c r="F87" i="9"/>
  <c r="H86" i="9"/>
  <c r="G86" i="9"/>
  <c r="F86" i="9"/>
  <c r="E86" i="9"/>
  <c r="B86" i="9" s="1"/>
  <c r="H85" i="9"/>
  <c r="G85" i="9"/>
  <c r="E85" i="9" s="1"/>
  <c r="B85" i="9" s="1"/>
  <c r="F85" i="9"/>
  <c r="H84" i="9"/>
  <c r="G84" i="9"/>
  <c r="E84" i="9" s="1"/>
  <c r="F84" i="9"/>
  <c r="H83" i="9"/>
  <c r="G83" i="9"/>
  <c r="E83" i="9" s="1"/>
  <c r="B83" i="9" s="1"/>
  <c r="F83" i="9"/>
  <c r="H82" i="9"/>
  <c r="G82" i="9"/>
  <c r="E82" i="9" s="1"/>
  <c r="F82" i="9"/>
  <c r="H81" i="9"/>
  <c r="E81" i="9" s="1"/>
  <c r="B81" i="9" s="1"/>
  <c r="G81" i="9"/>
  <c r="F81" i="9"/>
  <c r="H80" i="9"/>
  <c r="G80" i="9"/>
  <c r="F80" i="9"/>
  <c r="E80" i="9"/>
  <c r="B80" i="9" s="1"/>
  <c r="H79" i="9"/>
  <c r="E79" i="9" s="1"/>
  <c r="B79" i="9" s="1"/>
  <c r="G79" i="9"/>
  <c r="F79" i="9"/>
  <c r="H78" i="9"/>
  <c r="G78" i="9"/>
  <c r="F78" i="9"/>
  <c r="E78" i="9"/>
  <c r="B78" i="9" s="1"/>
  <c r="H77" i="9"/>
  <c r="G77" i="9"/>
  <c r="E77" i="9" s="1"/>
  <c r="B77" i="9" s="1"/>
  <c r="F77" i="9"/>
  <c r="H76" i="9"/>
  <c r="G76" i="9"/>
  <c r="E76" i="9" s="1"/>
  <c r="F76" i="9"/>
  <c r="H75" i="9"/>
  <c r="G75" i="9"/>
  <c r="E75" i="9" s="1"/>
  <c r="B75" i="9" s="1"/>
  <c r="F75" i="9"/>
  <c r="H74" i="9"/>
  <c r="G74" i="9"/>
  <c r="E74" i="9" s="1"/>
  <c r="F74" i="9"/>
  <c r="H73" i="9"/>
  <c r="E73" i="9" s="1"/>
  <c r="B73" i="9" s="1"/>
  <c r="G73" i="9"/>
  <c r="F73" i="9"/>
  <c r="H72" i="9"/>
  <c r="G72" i="9"/>
  <c r="F72" i="9"/>
  <c r="E72" i="9"/>
  <c r="B72" i="9" s="1"/>
  <c r="H71" i="9"/>
  <c r="E71" i="9" s="1"/>
  <c r="B71" i="9" s="1"/>
  <c r="G71" i="9"/>
  <c r="F71" i="9"/>
  <c r="H70" i="9"/>
  <c r="G70" i="9"/>
  <c r="F70" i="9"/>
  <c r="E70" i="9"/>
  <c r="B70" i="9" s="1"/>
  <c r="H69" i="9"/>
  <c r="G69" i="9"/>
  <c r="E69" i="9" s="1"/>
  <c r="B69" i="9" s="1"/>
  <c r="F69" i="9"/>
  <c r="H68" i="9"/>
  <c r="G68" i="9"/>
  <c r="E68" i="9" s="1"/>
  <c r="F68" i="9"/>
  <c r="H67" i="9"/>
  <c r="G67" i="9"/>
  <c r="E67" i="9" s="1"/>
  <c r="B67" i="9" s="1"/>
  <c r="F67" i="9"/>
  <c r="H66" i="9"/>
  <c r="G66" i="9"/>
  <c r="E66" i="9" s="1"/>
  <c r="F66" i="9"/>
  <c r="H65" i="9"/>
  <c r="G65" i="9"/>
  <c r="F65" i="9"/>
  <c r="E65" i="9"/>
  <c r="H64" i="9"/>
  <c r="G64" i="9"/>
  <c r="F64" i="9"/>
  <c r="E64" i="9"/>
  <c r="H63" i="9"/>
  <c r="G63" i="9"/>
  <c r="E63" i="9" s="1"/>
  <c r="B63" i="9" s="1"/>
  <c r="F63" i="9"/>
  <c r="H62" i="9"/>
  <c r="G62" i="9"/>
  <c r="E62" i="9" s="1"/>
  <c r="B62" i="9" s="1"/>
  <c r="F62" i="9"/>
  <c r="H61" i="9"/>
  <c r="G61" i="9"/>
  <c r="E61" i="9" s="1"/>
  <c r="B61" i="9" s="1"/>
  <c r="F61" i="9"/>
  <c r="H60" i="9"/>
  <c r="G60" i="9"/>
  <c r="E60" i="9" s="1"/>
  <c r="B60" i="9" s="1"/>
  <c r="F60" i="9"/>
  <c r="H59" i="9"/>
  <c r="G59" i="9"/>
  <c r="E59" i="9" s="1"/>
  <c r="F59" i="9"/>
  <c r="B59" i="9"/>
  <c r="H58" i="9"/>
  <c r="G58" i="9"/>
  <c r="F58" i="9"/>
  <c r="H57" i="9"/>
  <c r="G57" i="9"/>
  <c r="F57" i="9"/>
  <c r="E57" i="9"/>
  <c r="B57" i="9" s="1"/>
  <c r="H56" i="9"/>
  <c r="E56" i="9" s="1"/>
  <c r="B56" i="9" s="1"/>
  <c r="G56" i="9"/>
  <c r="F56" i="9"/>
  <c r="H55" i="9"/>
  <c r="G55" i="9"/>
  <c r="F55" i="9"/>
  <c r="E55" i="9"/>
  <c r="B55" i="9" s="1"/>
  <c r="H54" i="9"/>
  <c r="G54" i="9"/>
  <c r="E54" i="9" s="1"/>
  <c r="B54" i="9" s="1"/>
  <c r="F54" i="9"/>
  <c r="H53" i="9"/>
  <c r="G53" i="9"/>
  <c r="F53" i="9"/>
  <c r="E53" i="9"/>
  <c r="B53" i="9" s="1"/>
  <c r="H52" i="9"/>
  <c r="G52" i="9"/>
  <c r="E52" i="9" s="1"/>
  <c r="B52" i="9" s="1"/>
  <c r="F52" i="9"/>
  <c r="H51" i="9"/>
  <c r="G51" i="9"/>
  <c r="E51" i="9" s="1"/>
  <c r="B51" i="9" s="1"/>
  <c r="F51" i="9"/>
  <c r="H50" i="9"/>
  <c r="G50" i="9"/>
  <c r="E50" i="9" s="1"/>
  <c r="B50" i="9" s="1"/>
  <c r="F50" i="9"/>
  <c r="H49" i="9"/>
  <c r="G49" i="9"/>
  <c r="F49" i="9"/>
  <c r="E49" i="9"/>
  <c r="H48" i="9"/>
  <c r="G48" i="9"/>
  <c r="F48" i="9"/>
  <c r="E48" i="9"/>
  <c r="H47" i="9"/>
  <c r="G47" i="9"/>
  <c r="E47" i="9" s="1"/>
  <c r="B47" i="9" s="1"/>
  <c r="F47" i="9"/>
  <c r="H46" i="9"/>
  <c r="G46" i="9"/>
  <c r="E46" i="9" s="1"/>
  <c r="B46" i="9" s="1"/>
  <c r="F46" i="9"/>
  <c r="H45" i="9"/>
  <c r="G45" i="9"/>
  <c r="E45" i="9" s="1"/>
  <c r="B45" i="9" s="1"/>
  <c r="F45" i="9"/>
  <c r="H44" i="9"/>
  <c r="G44" i="9"/>
  <c r="F44" i="9"/>
  <c r="E44" i="9"/>
  <c r="B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F38" i="9"/>
  <c r="H37" i="9"/>
  <c r="G37" i="9"/>
  <c r="E37" i="9" s="1"/>
  <c r="B37" i="9" s="1"/>
  <c r="F37" i="9"/>
  <c r="H36" i="9"/>
  <c r="G36" i="9"/>
  <c r="F36" i="9"/>
  <c r="E36" i="9"/>
  <c r="B36" i="9"/>
  <c r="H35" i="9"/>
  <c r="E35" i="9" s="1"/>
  <c r="B35" i="9" s="1"/>
  <c r="G35" i="9"/>
  <c r="F35" i="9"/>
  <c r="H34" i="9"/>
  <c r="G34" i="9"/>
  <c r="E34" i="9" s="1"/>
  <c r="B34" i="9" s="1"/>
  <c r="F34" i="9"/>
  <c r="H33" i="9"/>
  <c r="G33" i="9"/>
  <c r="E33" i="9" s="1"/>
  <c r="B33" i="9" s="1"/>
  <c r="F33" i="9"/>
  <c r="H32" i="9"/>
  <c r="G32" i="9"/>
  <c r="F32" i="9"/>
  <c r="H31" i="9"/>
  <c r="G31" i="9"/>
  <c r="F31" i="9"/>
  <c r="E31" i="9"/>
  <c r="B31" i="9" s="1"/>
  <c r="H30" i="9"/>
  <c r="G30" i="9"/>
  <c r="E30" i="9" s="1"/>
  <c r="B30" i="9" s="1"/>
  <c r="F30" i="9"/>
  <c r="H29" i="9"/>
  <c r="G29" i="9"/>
  <c r="F29" i="9"/>
  <c r="H28" i="9"/>
  <c r="G28" i="9"/>
  <c r="F28" i="9"/>
  <c r="E28" i="9"/>
  <c r="B28" i="9"/>
  <c r="H27" i="9"/>
  <c r="G27" i="9"/>
  <c r="F27" i="9"/>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G194" i="9" s="1"/>
  <c r="E194" i="9" s="1"/>
  <c r="B194" i="9" s="1"/>
  <c r="H3" i="9"/>
  <c r="G3" i="9"/>
  <c r="D101" i="8"/>
  <c r="D95" i="8"/>
  <c r="D90" i="8"/>
  <c r="D85" i="8"/>
  <c r="D80" i="8"/>
  <c r="D75" i="8"/>
  <c r="D70" i="8"/>
  <c r="D65" i="8"/>
  <c r="D60" i="8"/>
  <c r="D55" i="8"/>
  <c r="D50" i="8"/>
  <c r="D49" i="8"/>
  <c r="C1524" i="1" s="1"/>
  <c r="D44" i="8"/>
  <c r="D43" i="8" s="1"/>
  <c r="C1518" i="1" s="1"/>
  <c r="D36" i="8"/>
  <c r="D24" i="8" s="1"/>
  <c r="D26" i="8"/>
  <c r="D18" i="8"/>
  <c r="D8" i="8"/>
  <c r="D6" i="8" s="1"/>
  <c r="E44" i="7"/>
  <c r="I32" i="3" s="1"/>
  <c r="D44" i="7"/>
  <c r="E39" i="7"/>
  <c r="D39" i="7"/>
  <c r="D38" i="7"/>
  <c r="E30" i="7"/>
  <c r="D30" i="7"/>
  <c r="E23" i="7"/>
  <c r="D23" i="7"/>
  <c r="D22" i="7" s="1"/>
  <c r="H30" i="3"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E250" i="5"/>
  <c r="F250" i="5" s="1"/>
  <c r="D250" i="5"/>
  <c r="C1227" i="1" s="1"/>
  <c r="F249" i="5"/>
  <c r="F248" i="5"/>
  <c r="F247" i="5"/>
  <c r="E246" i="5"/>
  <c r="D246" i="5"/>
  <c r="F244" i="5"/>
  <c r="F243" i="5"/>
  <c r="E242" i="5"/>
  <c r="D242" i="5"/>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D191" i="5"/>
  <c r="F191" i="5" s="1"/>
  <c r="E190" i="5"/>
  <c r="H310" i="9" s="1"/>
  <c r="D190" i="5"/>
  <c r="G310" i="9" s="1"/>
  <c r="F189" i="5"/>
  <c r="F188" i="5"/>
  <c r="F187" i="5"/>
  <c r="F186" i="5"/>
  <c r="F185" i="5"/>
  <c r="F184" i="5"/>
  <c r="F183" i="5"/>
  <c r="F182" i="5"/>
  <c r="F181" i="5"/>
  <c r="E180" i="5"/>
  <c r="F180" i="5" s="1"/>
  <c r="D180" i="5"/>
  <c r="F179" i="5"/>
  <c r="F178" i="5"/>
  <c r="E177" i="5"/>
  <c r="D177" i="5"/>
  <c r="F177"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D79" i="5"/>
  <c r="F79" i="5" s="1"/>
  <c r="E78" i="5"/>
  <c r="D78" i="5"/>
  <c r="F77" i="5"/>
  <c r="F76" i="5"/>
  <c r="F75" i="5"/>
  <c r="F74" i="5"/>
  <c r="F73" i="5"/>
  <c r="F72" i="5"/>
  <c r="F71" i="5"/>
  <c r="F70" i="5"/>
  <c r="E70" i="5"/>
  <c r="E69" i="5" s="1"/>
  <c r="D70" i="5"/>
  <c r="D69" i="5"/>
  <c r="F69" i="5" s="1"/>
  <c r="F67" i="5"/>
  <c r="F66" i="5"/>
  <c r="F65" i="5"/>
  <c r="F64" i="5"/>
  <c r="E63" i="5"/>
  <c r="D63" i="5"/>
  <c r="F63" i="5" s="1"/>
  <c r="F62" i="5"/>
  <c r="F61" i="5"/>
  <c r="F60" i="5"/>
  <c r="F59" i="5"/>
  <c r="F58" i="5"/>
  <c r="F57" i="5"/>
  <c r="E56" i="5"/>
  <c r="D56" i="5"/>
  <c r="F56" i="5" s="1"/>
  <c r="F55" i="5"/>
  <c r="F54" i="5"/>
  <c r="F53" i="5"/>
  <c r="E52" i="5"/>
  <c r="F52" i="5"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E7" i="5" s="1"/>
  <c r="I20" i="3"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8" i="4"/>
  <c r="F597" i="4"/>
  <c r="F596" i="4"/>
  <c r="F595" i="4"/>
  <c r="F594" i="4"/>
  <c r="E594" i="4"/>
  <c r="D594" i="4"/>
  <c r="E593" i="4"/>
  <c r="F592" i="4"/>
  <c r="F591" i="4"/>
  <c r="F590" i="4"/>
  <c r="E590" i="4"/>
  <c r="D590" i="4"/>
  <c r="F589" i="4"/>
  <c r="F588" i="4"/>
  <c r="F587" i="4"/>
  <c r="E587" i="4"/>
  <c r="D587" i="4"/>
  <c r="F586" i="4"/>
  <c r="E585" i="4"/>
  <c r="D585" i="4"/>
  <c r="F584" i="4"/>
  <c r="F583" i="4"/>
  <c r="F582" i="4"/>
  <c r="E581" i="4"/>
  <c r="D581" i="4"/>
  <c r="F581" i="4" s="1"/>
  <c r="E580" i="4"/>
  <c r="F579" i="4"/>
  <c r="F578" i="4"/>
  <c r="E577" i="4"/>
  <c r="D577" i="4"/>
  <c r="F577" i="4" s="1"/>
  <c r="F576" i="4"/>
  <c r="F575" i="4"/>
  <c r="F574" i="4"/>
  <c r="E574" i="4"/>
  <c r="D574" i="4"/>
  <c r="F573" i="4"/>
  <c r="F572" i="4"/>
  <c r="E571" i="4"/>
  <c r="D571" i="4"/>
  <c r="F571" i="4" s="1"/>
  <c r="F570" i="4"/>
  <c r="F569" i="4"/>
  <c r="F568" i="4"/>
  <c r="E568" i="4"/>
  <c r="E567" i="4" s="1"/>
  <c r="D568" i="4"/>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E529" i="4" s="1"/>
  <c r="D530" i="4"/>
  <c r="D529" i="4" s="1"/>
  <c r="E528" i="4"/>
  <c r="F527" i="4"/>
  <c r="F526" i="4"/>
  <c r="E525" i="4"/>
  <c r="D525" i="4"/>
  <c r="F525" i="4" s="1"/>
  <c r="F524" i="4"/>
  <c r="F523" i="4"/>
  <c r="F522"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E463" i="4"/>
  <c r="D463" i="4"/>
  <c r="F463" i="4" s="1"/>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E421" i="4" s="1"/>
  <c r="D422" i="4"/>
  <c r="F418" i="4"/>
  <c r="E418" i="4"/>
  <c r="D418" i="4"/>
  <c r="E417" i="4"/>
  <c r="F417" i="4" s="1"/>
  <c r="D417" i="4"/>
  <c r="E416" i="4"/>
  <c r="D416" i="4"/>
  <c r="C411" i="1" s="1"/>
  <c r="F411" i="4"/>
  <c r="F410" i="4"/>
  <c r="F409" i="4"/>
  <c r="F406" i="4"/>
  <c r="F405" i="4"/>
  <c r="F404" i="4"/>
  <c r="F403" i="4"/>
  <c r="E402" i="4"/>
  <c r="F402" i="4" s="1"/>
  <c r="D402" i="4"/>
  <c r="F401" i="4"/>
  <c r="E400" i="4"/>
  <c r="D400" i="4"/>
  <c r="F400" i="4" s="1"/>
  <c r="F399" i="4"/>
  <c r="F398" i="4"/>
  <c r="F397" i="4"/>
  <c r="E397" i="4"/>
  <c r="E396" i="4" s="1"/>
  <c r="D397" i="4"/>
  <c r="D396" i="4"/>
  <c r="F396" i="4" s="1"/>
  <c r="F395" i="4"/>
  <c r="F394" i="4"/>
  <c r="F393" i="4"/>
  <c r="F392" i="4"/>
  <c r="E391" i="4"/>
  <c r="F391" i="4" s="1"/>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F364" i="4" s="1"/>
  <c r="D364" i="4"/>
  <c r="D363" i="4" s="1"/>
  <c r="F362" i="4"/>
  <c r="F361" i="4"/>
  <c r="F360" i="4"/>
  <c r="F359" i="4"/>
  <c r="F358" i="4"/>
  <c r="F357" i="4"/>
  <c r="E356" i="4"/>
  <c r="D356" i="4"/>
  <c r="F355" i="4"/>
  <c r="F354" i="4"/>
  <c r="F353" i="4"/>
  <c r="E352" i="4"/>
  <c r="D352" i="4"/>
  <c r="F352" i="4" s="1"/>
  <c r="E351"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D311" i="4" s="1"/>
  <c r="F311" i="4" s="1"/>
  <c r="F310" i="4"/>
  <c r="F309" i="4"/>
  <c r="F308" i="4"/>
  <c r="F307" i="4"/>
  <c r="F306" i="4"/>
  <c r="F305" i="4"/>
  <c r="E304" i="4"/>
  <c r="D304" i="4"/>
  <c r="F303" i="4"/>
  <c r="F302" i="4"/>
  <c r="F301" i="4"/>
  <c r="E300" i="4"/>
  <c r="D300" i="4"/>
  <c r="F300" i="4" s="1"/>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D263" i="4" s="1"/>
  <c r="F267" i="4"/>
  <c r="F266" i="4"/>
  <c r="F265" i="4"/>
  <c r="E264" i="4"/>
  <c r="F264" i="4" s="1"/>
  <c r="D264" i="4"/>
  <c r="F263"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F228" i="4"/>
  <c r="E228" i="4"/>
  <c r="D228" i="4"/>
  <c r="F227" i="4"/>
  <c r="F226" i="4"/>
  <c r="F225" i="4"/>
  <c r="E225" i="4"/>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F202" i="4"/>
  <c r="E202" i="4"/>
  <c r="D202" i="4"/>
  <c r="F201" i="4"/>
  <c r="F200" i="4"/>
  <c r="F199" i="4"/>
  <c r="F198" i="4"/>
  <c r="E197" i="4"/>
  <c r="D197" i="4"/>
  <c r="F197" i="4" s="1"/>
  <c r="E196" i="4"/>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D163" i="4" s="1"/>
  <c r="F162" i="4"/>
  <c r="F161" i="4"/>
  <c r="F160" i="4"/>
  <c r="F159" i="4"/>
  <c r="E159" i="4"/>
  <c r="D159" i="4"/>
  <c r="F158" i="4"/>
  <c r="F157" i="4"/>
  <c r="F156" i="4"/>
  <c r="F155" i="4"/>
  <c r="F154" i="4"/>
  <c r="F153" i="4"/>
  <c r="E153" i="4"/>
  <c r="E152" i="4" s="1"/>
  <c r="D153" i="4"/>
  <c r="D152" i="4" s="1"/>
  <c r="F150" i="4"/>
  <c r="F149" i="4"/>
  <c r="F148" i="4"/>
  <c r="F147" i="4"/>
  <c r="F146" i="4"/>
  <c r="F145" i="4"/>
  <c r="F144" i="4"/>
  <c r="F143" i="4"/>
  <c r="F142" i="4"/>
  <c r="F141" i="4"/>
  <c r="F140" i="4"/>
  <c r="E140" i="4"/>
  <c r="E139" i="4" s="1"/>
  <c r="D140" i="4"/>
  <c r="D139" i="4"/>
  <c r="F138" i="4"/>
  <c r="F137" i="4"/>
  <c r="F136" i="4"/>
  <c r="F135" i="4"/>
  <c r="E134" i="4"/>
  <c r="E133" i="4" s="1"/>
  <c r="D129" i="1" s="1"/>
  <c r="D134" i="4"/>
  <c r="D133" i="4" s="1"/>
  <c r="F132" i="4"/>
  <c r="F131" i="4"/>
  <c r="F130" i="4"/>
  <c r="F129" i="4"/>
  <c r="E128" i="4"/>
  <c r="E124" i="4" s="1"/>
  <c r="D128" i="4"/>
  <c r="F128" i="4" s="1"/>
  <c r="F127" i="4"/>
  <c r="F126" i="4"/>
  <c r="E125" i="4"/>
  <c r="D125" i="4"/>
  <c r="F125" i="4" s="1"/>
  <c r="F123" i="4"/>
  <c r="F122" i="4"/>
  <c r="F121" i="4"/>
  <c r="E120" i="4"/>
  <c r="F120" i="4" s="1"/>
  <c r="D120" i="4"/>
  <c r="F119" i="4"/>
  <c r="F118" i="4"/>
  <c r="F117" i="4"/>
  <c r="F116" i="4"/>
  <c r="F115" i="4"/>
  <c r="F114" i="4"/>
  <c r="F113" i="4"/>
  <c r="E112" i="4"/>
  <c r="E106" i="4" s="1"/>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F74" i="4" s="1"/>
  <c r="D74" i="4"/>
  <c r="F73" i="4"/>
  <c r="F72" i="4"/>
  <c r="F71" i="4"/>
  <c r="E71" i="4"/>
  <c r="D71" i="4"/>
  <c r="F70" i="4"/>
  <c r="F69" i="4"/>
  <c r="E68" i="4"/>
  <c r="D68" i="4"/>
  <c r="F67" i="4"/>
  <c r="F66" i="4"/>
  <c r="E65" i="4"/>
  <c r="D65" i="4"/>
  <c r="F65" i="4" s="1"/>
  <c r="F64" i="4"/>
  <c r="F63" i="4"/>
  <c r="E62" i="4"/>
  <c r="D62" i="4"/>
  <c r="F62" i="4" s="1"/>
  <c r="F61" i="4"/>
  <c r="F60" i="4"/>
  <c r="E59" i="4"/>
  <c r="D59" i="4"/>
  <c r="F59" i="4" s="1"/>
  <c r="F58" i="4"/>
  <c r="F57" i="4"/>
  <c r="F56" i="4"/>
  <c r="F55" i="4"/>
  <c r="F54" i="4"/>
  <c r="E54" i="4"/>
  <c r="D54" i="4"/>
  <c r="F53" i="4"/>
  <c r="F52" i="4"/>
  <c r="F51" i="4"/>
  <c r="E51" i="4"/>
  <c r="D51" i="4"/>
  <c r="D50" i="4" s="1"/>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G162" i="9" s="1"/>
  <c r="E162" i="9" s="1"/>
  <c r="B162" i="9"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I35" i="3"/>
  <c r="G35" i="3"/>
  <c r="B35" i="3"/>
  <c r="G34" i="3"/>
  <c r="B34" i="3"/>
  <c r="I33" i="3"/>
  <c r="G33" i="3"/>
  <c r="B33" i="3"/>
  <c r="H32" i="3"/>
  <c r="G32" i="3"/>
  <c r="B32" i="3"/>
  <c r="H31" i="3"/>
  <c r="G31" i="3"/>
  <c r="B31"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8" i="1"/>
  <c r="G1578" i="1"/>
  <c r="C1578" i="1"/>
  <c r="H1577" i="1"/>
  <c r="C1577" i="1"/>
  <c r="G1577" i="1" s="1"/>
  <c r="C1576" i="1"/>
  <c r="H1575" i="1"/>
  <c r="G1575" i="1"/>
  <c r="C1575" i="1"/>
  <c r="G1574" i="1"/>
  <c r="C1574" i="1"/>
  <c r="H1574" i="1" s="1"/>
  <c r="C1573" i="1"/>
  <c r="H1572" i="1"/>
  <c r="G1572" i="1"/>
  <c r="C1572" i="1"/>
  <c r="C1571" i="1"/>
  <c r="C1570" i="1"/>
  <c r="H1570" i="1" s="1"/>
  <c r="H1569" i="1"/>
  <c r="C1569" i="1"/>
  <c r="G1569" i="1" s="1"/>
  <c r="G1568" i="1"/>
  <c r="C1568" i="1"/>
  <c r="H1568" i="1" s="1"/>
  <c r="H1567" i="1"/>
  <c r="G1567" i="1"/>
  <c r="C1567" i="1"/>
  <c r="G1566" i="1"/>
  <c r="C1566" i="1"/>
  <c r="H1566" i="1" s="1"/>
  <c r="H1565" i="1"/>
  <c r="G1565" i="1"/>
  <c r="C1565" i="1"/>
  <c r="H1564" i="1"/>
  <c r="G1564" i="1"/>
  <c r="C1564" i="1"/>
  <c r="C1563" i="1"/>
  <c r="H1562" i="1"/>
  <c r="C1562" i="1"/>
  <c r="G1562" i="1" s="1"/>
  <c r="H1561" i="1"/>
  <c r="C1561" i="1"/>
  <c r="G1561" i="1" s="1"/>
  <c r="G1560" i="1"/>
  <c r="C1560" i="1"/>
  <c r="H1560" i="1" s="1"/>
  <c r="H1559" i="1"/>
  <c r="G1559" i="1"/>
  <c r="C1559" i="1"/>
  <c r="G1558" i="1"/>
  <c r="C1558" i="1"/>
  <c r="H1558" i="1" s="1"/>
  <c r="G1557" i="1"/>
  <c r="C1557" i="1"/>
  <c r="H1557" i="1" s="1"/>
  <c r="H1556" i="1"/>
  <c r="G1556" i="1"/>
  <c r="C1556" i="1"/>
  <c r="C1555" i="1"/>
  <c r="H1554" i="1"/>
  <c r="C1554" i="1"/>
  <c r="G1554" i="1" s="1"/>
  <c r="H1553" i="1"/>
  <c r="C1553" i="1"/>
  <c r="G1553" i="1" s="1"/>
  <c r="G1552" i="1"/>
  <c r="C1552" i="1"/>
  <c r="H1552" i="1" s="1"/>
  <c r="H1551" i="1"/>
  <c r="G1551" i="1"/>
  <c r="C1551" i="1"/>
  <c r="G1550" i="1"/>
  <c r="C1550" i="1"/>
  <c r="H1550" i="1" s="1"/>
  <c r="C1549" i="1"/>
  <c r="H1549" i="1" s="1"/>
  <c r="H1548" i="1"/>
  <c r="G1548" i="1"/>
  <c r="C1548" i="1"/>
  <c r="C1547" i="1"/>
  <c r="C1546" i="1"/>
  <c r="H1545" i="1"/>
  <c r="C1545" i="1"/>
  <c r="G1545" i="1" s="1"/>
  <c r="G1544" i="1"/>
  <c r="C1544" i="1"/>
  <c r="H1544" i="1" s="1"/>
  <c r="C1543" i="1"/>
  <c r="H1543" i="1" s="1"/>
  <c r="G1542" i="1"/>
  <c r="C1542" i="1"/>
  <c r="H1542" i="1" s="1"/>
  <c r="H1541" i="1"/>
  <c r="G1541" i="1"/>
  <c r="C1541" i="1"/>
  <c r="H1540" i="1"/>
  <c r="G1540" i="1"/>
  <c r="C1540" i="1"/>
  <c r="C1539" i="1"/>
  <c r="H1538" i="1"/>
  <c r="G1538" i="1"/>
  <c r="C1538" i="1"/>
  <c r="H1537" i="1"/>
  <c r="C1537" i="1"/>
  <c r="G1537" i="1" s="1"/>
  <c r="C1536" i="1"/>
  <c r="H1536" i="1" s="1"/>
  <c r="H1535" i="1"/>
  <c r="C1535" i="1"/>
  <c r="G1535" i="1" s="1"/>
  <c r="G1534" i="1"/>
  <c r="C1534" i="1"/>
  <c r="H1534" i="1" s="1"/>
  <c r="C1533" i="1"/>
  <c r="H1533" i="1" s="1"/>
  <c r="H1532" i="1"/>
  <c r="G1532" i="1"/>
  <c r="C1532" i="1"/>
  <c r="C1531" i="1"/>
  <c r="G1530" i="1"/>
  <c r="C1530" i="1"/>
  <c r="H1530" i="1" s="1"/>
  <c r="H1529" i="1"/>
  <c r="C1529" i="1"/>
  <c r="G1529" i="1" s="1"/>
  <c r="G1528" i="1"/>
  <c r="C1528" i="1"/>
  <c r="H1528" i="1" s="1"/>
  <c r="H1527" i="1"/>
  <c r="C1527" i="1"/>
  <c r="G1527" i="1" s="1"/>
  <c r="G1526" i="1"/>
  <c r="C1526" i="1"/>
  <c r="H1526" i="1" s="1"/>
  <c r="C1525" i="1"/>
  <c r="H1525" i="1" s="1"/>
  <c r="H1524" i="1"/>
  <c r="G1524" i="1"/>
  <c r="C1523" i="1"/>
  <c r="C1522" i="1"/>
  <c r="H1521" i="1"/>
  <c r="C1521" i="1"/>
  <c r="G1521" i="1" s="1"/>
  <c r="G1520" i="1"/>
  <c r="C1520" i="1"/>
  <c r="H1520" i="1" s="1"/>
  <c r="C1519" i="1"/>
  <c r="H1519" i="1" s="1"/>
  <c r="H1516" i="1"/>
  <c r="G1516" i="1"/>
  <c r="C1516" i="1"/>
  <c r="C1515" i="1"/>
  <c r="G1514" i="1"/>
  <c r="C1514" i="1"/>
  <c r="H1514" i="1" s="1"/>
  <c r="H1513" i="1"/>
  <c r="C1513" i="1"/>
  <c r="G1513" i="1" s="1"/>
  <c r="C1512" i="1"/>
  <c r="H1512" i="1" s="1"/>
  <c r="C1511" i="1"/>
  <c r="G1510" i="1"/>
  <c r="C1510" i="1"/>
  <c r="H1510" i="1" s="1"/>
  <c r="H1509" i="1"/>
  <c r="C1509" i="1"/>
  <c r="G1509" i="1" s="1"/>
  <c r="H1508" i="1"/>
  <c r="G1508" i="1"/>
  <c r="C1508" i="1"/>
  <c r="C1507" i="1"/>
  <c r="H1506" i="1"/>
  <c r="G1506" i="1"/>
  <c r="C1506" i="1"/>
  <c r="H1505" i="1"/>
  <c r="C1505" i="1"/>
  <c r="G1505" i="1" s="1"/>
  <c r="C1504" i="1"/>
  <c r="H1503" i="1"/>
  <c r="G1503" i="1"/>
  <c r="C1503" i="1"/>
  <c r="G1502" i="1"/>
  <c r="C1502" i="1"/>
  <c r="H1502" i="1" s="1"/>
  <c r="C1501" i="1"/>
  <c r="H1500" i="1"/>
  <c r="G1500" i="1"/>
  <c r="C1500" i="1"/>
  <c r="C1499" i="1"/>
  <c r="C1498" i="1"/>
  <c r="H1498" i="1" s="1"/>
  <c r="H1497" i="1"/>
  <c r="C1497" i="1"/>
  <c r="G1497" i="1" s="1"/>
  <c r="H1496" i="1"/>
  <c r="G1496" i="1"/>
  <c r="C1496" i="1"/>
  <c r="C1495" i="1"/>
  <c r="H1495" i="1" s="1"/>
  <c r="C1494" i="1"/>
  <c r="H1494" i="1" s="1"/>
  <c r="H1493" i="1"/>
  <c r="C1493" i="1"/>
  <c r="G1493" i="1" s="1"/>
  <c r="C1492" i="1"/>
  <c r="H1491" i="1"/>
  <c r="G1491" i="1"/>
  <c r="C1491" i="1"/>
  <c r="G1490" i="1"/>
  <c r="C1490" i="1"/>
  <c r="H1490" i="1" s="1"/>
  <c r="G1489" i="1"/>
  <c r="C1489" i="1"/>
  <c r="H1489" i="1" s="1"/>
  <c r="H1488" i="1"/>
  <c r="G1488" i="1"/>
  <c r="C1488" i="1"/>
  <c r="C1487" i="1"/>
  <c r="H1487" i="1" s="1"/>
  <c r="G1486" i="1"/>
  <c r="C1486" i="1"/>
  <c r="H1485" i="1"/>
  <c r="C1485" i="1"/>
  <c r="G1485" i="1" s="1"/>
  <c r="C1484" i="1"/>
  <c r="H1483" i="1"/>
  <c r="G1483" i="1"/>
  <c r="C1483" i="1"/>
  <c r="G1482" i="1"/>
  <c r="C1482" i="1"/>
  <c r="H1482" i="1" s="1"/>
  <c r="G1481" i="1"/>
  <c r="C1481" i="1"/>
  <c r="H1481" i="1" s="1"/>
  <c r="H1480" i="1"/>
  <c r="G1480" i="1"/>
  <c r="C1480" i="1"/>
  <c r="D1479" i="1"/>
  <c r="C1479" i="1"/>
  <c r="G1479" i="1" s="1"/>
  <c r="D1478" i="1"/>
  <c r="C1478" i="1"/>
  <c r="J1477" i="1"/>
  <c r="H1477" i="1"/>
  <c r="D1477" i="1"/>
  <c r="C1477" i="1"/>
  <c r="G1477" i="1" s="1"/>
  <c r="I1477" i="1" s="1"/>
  <c r="J1476" i="1"/>
  <c r="I1476" i="1"/>
  <c r="H1476" i="1"/>
  <c r="G1476" i="1"/>
  <c r="D1476" i="1"/>
  <c r="C1476" i="1"/>
  <c r="D1475" i="1"/>
  <c r="C1475" i="1"/>
  <c r="J1474" i="1"/>
  <c r="I1474" i="1"/>
  <c r="H1474" i="1"/>
  <c r="D1474" i="1"/>
  <c r="C1474" i="1"/>
  <c r="G1474" i="1" s="1"/>
  <c r="J1473" i="1"/>
  <c r="H1473" i="1"/>
  <c r="G1473" i="1"/>
  <c r="I1473" i="1" s="1"/>
  <c r="D1473" i="1"/>
  <c r="C1473" i="1"/>
  <c r="D1472" i="1"/>
  <c r="H1472" i="1" s="1"/>
  <c r="C1472" i="1"/>
  <c r="D1471" i="1"/>
  <c r="C1471" i="1"/>
  <c r="H1470" i="1"/>
  <c r="G1470" i="1"/>
  <c r="D1470" i="1"/>
  <c r="C1470" i="1"/>
  <c r="C1469" i="1"/>
  <c r="J1468" i="1"/>
  <c r="I1468" i="1"/>
  <c r="H1468" i="1"/>
  <c r="D1468" i="1"/>
  <c r="C1468" i="1"/>
  <c r="G1468" i="1" s="1"/>
  <c r="J1467" i="1"/>
  <c r="H1467" i="1"/>
  <c r="G1467" i="1"/>
  <c r="I1467" i="1" s="1"/>
  <c r="D1467" i="1"/>
  <c r="C1467" i="1"/>
  <c r="D1466" i="1"/>
  <c r="C1466" i="1"/>
  <c r="J1466" i="1" s="1"/>
  <c r="D1465" i="1"/>
  <c r="C1465" i="1"/>
  <c r="J1464" i="1"/>
  <c r="I1464" i="1"/>
  <c r="H1464" i="1"/>
  <c r="D1464" i="1"/>
  <c r="C1464" i="1"/>
  <c r="G1464" i="1" s="1"/>
  <c r="J1463" i="1"/>
  <c r="H1463" i="1"/>
  <c r="G1463" i="1"/>
  <c r="I1463" i="1" s="1"/>
  <c r="D1463" i="1"/>
  <c r="C1463" i="1"/>
  <c r="D1462" i="1"/>
  <c r="H1462" i="1" s="1"/>
  <c r="C1462" i="1"/>
  <c r="H1461" i="1"/>
  <c r="D1461" i="1"/>
  <c r="C1461" i="1"/>
  <c r="G1461" i="1" s="1"/>
  <c r="J1460" i="1"/>
  <c r="H1460" i="1"/>
  <c r="G1460" i="1"/>
  <c r="I1460" i="1" s="1"/>
  <c r="D1460" i="1"/>
  <c r="C1460" i="1"/>
  <c r="H1459" i="1"/>
  <c r="G1459" i="1"/>
  <c r="D1459" i="1"/>
  <c r="C1459" i="1"/>
  <c r="J1459" i="1" s="1"/>
  <c r="D1458" i="1"/>
  <c r="C1458" i="1"/>
  <c r="J1457" i="1"/>
  <c r="I1457" i="1"/>
  <c r="H1457" i="1"/>
  <c r="D1457" i="1"/>
  <c r="C1457" i="1"/>
  <c r="G1457" i="1" s="1"/>
  <c r="J1456" i="1"/>
  <c r="H1456" i="1"/>
  <c r="I1456" i="1" s="1"/>
  <c r="G1456" i="1"/>
  <c r="D1456" i="1"/>
  <c r="C1456" i="1"/>
  <c r="H1455" i="1"/>
  <c r="D1455" i="1"/>
  <c r="C1455" i="1"/>
  <c r="H1454" i="1"/>
  <c r="D1454" i="1"/>
  <c r="C1454" i="1"/>
  <c r="G1454" i="1" s="1"/>
  <c r="C1453" i="1"/>
  <c r="D1452" i="1"/>
  <c r="C1452" i="1"/>
  <c r="J1451" i="1"/>
  <c r="I1451" i="1"/>
  <c r="H1451" i="1"/>
  <c r="D1451" i="1"/>
  <c r="C1451" i="1"/>
  <c r="G1451" i="1" s="1"/>
  <c r="J1450" i="1"/>
  <c r="H1450" i="1"/>
  <c r="G1450" i="1"/>
  <c r="I1450" i="1" s="1"/>
  <c r="D1450" i="1"/>
  <c r="C1450" i="1"/>
  <c r="H1449" i="1"/>
  <c r="D1449" i="1"/>
  <c r="C1449" i="1"/>
  <c r="D1448" i="1"/>
  <c r="C1448" i="1"/>
  <c r="J1447" i="1"/>
  <c r="I1447" i="1"/>
  <c r="H1447" i="1"/>
  <c r="D1447" i="1"/>
  <c r="C1447" i="1"/>
  <c r="G1447" i="1" s="1"/>
  <c r="G1446" i="1"/>
  <c r="D1446" i="1"/>
  <c r="J1446" i="1" s="1"/>
  <c r="C1446" i="1"/>
  <c r="D1445" i="1"/>
  <c r="C1445" i="1"/>
  <c r="D1444" i="1"/>
  <c r="C1444" i="1"/>
  <c r="J1444" i="1" s="1"/>
  <c r="J1443" i="1"/>
  <c r="H1443" i="1"/>
  <c r="G1443" i="1"/>
  <c r="I1443" i="1" s="1"/>
  <c r="D1443" i="1"/>
  <c r="C1443" i="1"/>
  <c r="I1442" i="1"/>
  <c r="H1442" i="1"/>
  <c r="G1442" i="1"/>
  <c r="D1442" i="1"/>
  <c r="C1442" i="1"/>
  <c r="J1442" i="1" s="1"/>
  <c r="D1441" i="1"/>
  <c r="G1441" i="1" s="1"/>
  <c r="C1441" i="1"/>
  <c r="J1440" i="1"/>
  <c r="D1440" i="1"/>
  <c r="C1440" i="1"/>
  <c r="J1439" i="1"/>
  <c r="H1439" i="1"/>
  <c r="G1439" i="1"/>
  <c r="I1439" i="1" s="1"/>
  <c r="D1439" i="1"/>
  <c r="C1439" i="1"/>
  <c r="G1438" i="1"/>
  <c r="D1438" i="1"/>
  <c r="C1438" i="1"/>
  <c r="H1438" i="1" s="1"/>
  <c r="H1437" i="1"/>
  <c r="G1437" i="1"/>
  <c r="D1437" i="1"/>
  <c r="C1437" i="1"/>
  <c r="D1434" i="1"/>
  <c r="C1434" i="1"/>
  <c r="H1434" i="1" s="1"/>
  <c r="H1433" i="1"/>
  <c r="G1433" i="1"/>
  <c r="D1433" i="1"/>
  <c r="C1433" i="1"/>
  <c r="D1432" i="1"/>
  <c r="G1432" i="1" s="1"/>
  <c r="C1432" i="1"/>
  <c r="H1431" i="1"/>
  <c r="G1431" i="1"/>
  <c r="D1431" i="1"/>
  <c r="C1431" i="1"/>
  <c r="D1430" i="1"/>
  <c r="C1430" i="1"/>
  <c r="H1430" i="1" s="1"/>
  <c r="H1429" i="1"/>
  <c r="G1429" i="1"/>
  <c r="D1429" i="1"/>
  <c r="C1429" i="1"/>
  <c r="D1428" i="1"/>
  <c r="C1428" i="1"/>
  <c r="H1427" i="1"/>
  <c r="G1427" i="1"/>
  <c r="D1427" i="1"/>
  <c r="C1427" i="1"/>
  <c r="G1426" i="1"/>
  <c r="D1426" i="1"/>
  <c r="C1426" i="1"/>
  <c r="H1426" i="1" s="1"/>
  <c r="H1425" i="1"/>
  <c r="G1425" i="1"/>
  <c r="D1425" i="1"/>
  <c r="C1425" i="1"/>
  <c r="G1424" i="1"/>
  <c r="D1424" i="1"/>
  <c r="C1424" i="1"/>
  <c r="H1423" i="1"/>
  <c r="G1423" i="1"/>
  <c r="D1423" i="1"/>
  <c r="C1423" i="1"/>
  <c r="G1422" i="1"/>
  <c r="D1422" i="1"/>
  <c r="C1422" i="1"/>
  <c r="H1421" i="1"/>
  <c r="G1421" i="1"/>
  <c r="D1421" i="1"/>
  <c r="C1421" i="1"/>
  <c r="D1420" i="1"/>
  <c r="C1420" i="1"/>
  <c r="G1420" i="1" s="1"/>
  <c r="H1419" i="1"/>
  <c r="G1419" i="1"/>
  <c r="D1419" i="1"/>
  <c r="C1419" i="1"/>
  <c r="D1418" i="1"/>
  <c r="C1418" i="1"/>
  <c r="H1418" i="1" s="1"/>
  <c r="H1417" i="1"/>
  <c r="G1417" i="1"/>
  <c r="D1417" i="1"/>
  <c r="C1417" i="1"/>
  <c r="D1416" i="1"/>
  <c r="G1416" i="1" s="1"/>
  <c r="C1416" i="1"/>
  <c r="H1415" i="1"/>
  <c r="G1415" i="1"/>
  <c r="D1415" i="1"/>
  <c r="C1415" i="1"/>
  <c r="D1414" i="1"/>
  <c r="C1414" i="1"/>
  <c r="H1414" i="1" s="1"/>
  <c r="H1413" i="1"/>
  <c r="G1413" i="1"/>
  <c r="D1413" i="1"/>
  <c r="C1413" i="1"/>
  <c r="D1412" i="1"/>
  <c r="C1412" i="1"/>
  <c r="H1411" i="1"/>
  <c r="G1411" i="1"/>
  <c r="D1411" i="1"/>
  <c r="C1411" i="1"/>
  <c r="G1410" i="1"/>
  <c r="D1410" i="1"/>
  <c r="C1410" i="1"/>
  <c r="H1410" i="1" s="1"/>
  <c r="H1409" i="1"/>
  <c r="G1409" i="1"/>
  <c r="D1409" i="1"/>
  <c r="C1409" i="1"/>
  <c r="D1408" i="1"/>
  <c r="H1407" i="1"/>
  <c r="G1407" i="1"/>
  <c r="D1407" i="1"/>
  <c r="C1407" i="1"/>
  <c r="G1406" i="1"/>
  <c r="D1406" i="1"/>
  <c r="C1406" i="1"/>
  <c r="H1405" i="1"/>
  <c r="G1405" i="1"/>
  <c r="D1405" i="1"/>
  <c r="C1405" i="1"/>
  <c r="D1404" i="1"/>
  <c r="C1404" i="1"/>
  <c r="G1404" i="1" s="1"/>
  <c r="H1403" i="1"/>
  <c r="G1403" i="1"/>
  <c r="D1403" i="1"/>
  <c r="C1403" i="1"/>
  <c r="D1402" i="1"/>
  <c r="C1402" i="1"/>
  <c r="H1402" i="1" s="1"/>
  <c r="H1401" i="1"/>
  <c r="G1401" i="1"/>
  <c r="D1401" i="1"/>
  <c r="C1401" i="1"/>
  <c r="D1400" i="1"/>
  <c r="G1400" i="1" s="1"/>
  <c r="C1400" i="1"/>
  <c r="H1399" i="1"/>
  <c r="G1399" i="1"/>
  <c r="D1399" i="1"/>
  <c r="C1399" i="1"/>
  <c r="G1398" i="1"/>
  <c r="D1398" i="1"/>
  <c r="C1398" i="1"/>
  <c r="H1398" i="1" s="1"/>
  <c r="H1397" i="1"/>
  <c r="G1397" i="1"/>
  <c r="D1397" i="1"/>
  <c r="C1397" i="1"/>
  <c r="D1396" i="1"/>
  <c r="C1396" i="1"/>
  <c r="H1395" i="1"/>
  <c r="G1395" i="1"/>
  <c r="D1395" i="1"/>
  <c r="C1395" i="1"/>
  <c r="G1394" i="1"/>
  <c r="D1394" i="1"/>
  <c r="C1394" i="1"/>
  <c r="H1394" i="1" s="1"/>
  <c r="H1393" i="1"/>
  <c r="G1393" i="1"/>
  <c r="D1393" i="1"/>
  <c r="C1393" i="1"/>
  <c r="G1392" i="1"/>
  <c r="D1392" i="1"/>
  <c r="C1392" i="1"/>
  <c r="H1391" i="1"/>
  <c r="G1391" i="1"/>
  <c r="D1391" i="1"/>
  <c r="C1391" i="1"/>
  <c r="G1390" i="1"/>
  <c r="D1390" i="1"/>
  <c r="C1390" i="1"/>
  <c r="H1389" i="1"/>
  <c r="G1389" i="1"/>
  <c r="D1389" i="1"/>
  <c r="C1389" i="1"/>
  <c r="D1388" i="1"/>
  <c r="C1388" i="1"/>
  <c r="G1388" i="1" s="1"/>
  <c r="H1387" i="1"/>
  <c r="G1387" i="1"/>
  <c r="D1387" i="1"/>
  <c r="C1387" i="1"/>
  <c r="D1386" i="1"/>
  <c r="C1386" i="1"/>
  <c r="H1386" i="1" s="1"/>
  <c r="H1385" i="1"/>
  <c r="G1385" i="1"/>
  <c r="D1385" i="1"/>
  <c r="C1385" i="1"/>
  <c r="D1384" i="1"/>
  <c r="G1384" i="1" s="1"/>
  <c r="C1384" i="1"/>
  <c r="D1383" i="1"/>
  <c r="D1382" i="1"/>
  <c r="C1382" i="1"/>
  <c r="H1381" i="1"/>
  <c r="G1381" i="1"/>
  <c r="D1381" i="1"/>
  <c r="C1381" i="1"/>
  <c r="G1380" i="1"/>
  <c r="D1380" i="1"/>
  <c r="C1380" i="1"/>
  <c r="H1380" i="1" s="1"/>
  <c r="H1379" i="1"/>
  <c r="G1379" i="1"/>
  <c r="D1379" i="1"/>
  <c r="C1379" i="1"/>
  <c r="G1378" i="1"/>
  <c r="D1378" i="1"/>
  <c r="C1378" i="1"/>
  <c r="H1377" i="1"/>
  <c r="G1377" i="1"/>
  <c r="D1377" i="1"/>
  <c r="C1377" i="1"/>
  <c r="G1376" i="1"/>
  <c r="D1376" i="1"/>
  <c r="C1376" i="1"/>
  <c r="H1375" i="1"/>
  <c r="G1375" i="1"/>
  <c r="D1375" i="1"/>
  <c r="C1375" i="1"/>
  <c r="D1374" i="1"/>
  <c r="C1374" i="1"/>
  <c r="G1374" i="1" s="1"/>
  <c r="H1373" i="1"/>
  <c r="G1373" i="1"/>
  <c r="D1373" i="1"/>
  <c r="C1373" i="1"/>
  <c r="D1372" i="1"/>
  <c r="C1372" i="1"/>
  <c r="H1372" i="1" s="1"/>
  <c r="H1371" i="1"/>
  <c r="G1371" i="1"/>
  <c r="D1371" i="1"/>
  <c r="C1371" i="1"/>
  <c r="D1370" i="1"/>
  <c r="G1370" i="1" s="1"/>
  <c r="C1370" i="1"/>
  <c r="H1369" i="1"/>
  <c r="G1369" i="1"/>
  <c r="D1369" i="1"/>
  <c r="C1369" i="1"/>
  <c r="G1368" i="1"/>
  <c r="D1368" i="1"/>
  <c r="C1368" i="1"/>
  <c r="H1368" i="1" s="1"/>
  <c r="G1367" i="1"/>
  <c r="D1367" i="1"/>
  <c r="C1367" i="1"/>
  <c r="H1367" i="1" s="1"/>
  <c r="D1366" i="1"/>
  <c r="C1366" i="1"/>
  <c r="D1365" i="1"/>
  <c r="C1365" i="1"/>
  <c r="H1365" i="1" s="1"/>
  <c r="G1364" i="1"/>
  <c r="D1364" i="1"/>
  <c r="C1364" i="1"/>
  <c r="H1364" i="1" s="1"/>
  <c r="D1363" i="1"/>
  <c r="C1363" i="1"/>
  <c r="H1363" i="1" s="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D1229" i="1"/>
  <c r="G1229" i="1" s="1"/>
  <c r="C1229" i="1"/>
  <c r="D1228" i="1"/>
  <c r="H1228" i="1" s="1"/>
  <c r="C1228" i="1"/>
  <c r="D1227" i="1"/>
  <c r="D1226" i="1"/>
  <c r="C1226" i="1"/>
  <c r="H1226" i="1" s="1"/>
  <c r="H1225" i="1"/>
  <c r="G1225" i="1"/>
  <c r="D1225" i="1"/>
  <c r="C1225" i="1"/>
  <c r="D1224" i="1"/>
  <c r="G1224" i="1" s="1"/>
  <c r="C1224"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G631"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D289" i="1"/>
  <c r="H289" i="1" s="1"/>
  <c r="C289" i="1"/>
  <c r="H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C238" i="1"/>
  <c r="H238" i="1" s="1"/>
  <c r="H237" i="1"/>
  <c r="G237" i="1"/>
  <c r="D237" i="1"/>
  <c r="C237" i="1"/>
  <c r="D236" i="1"/>
  <c r="C236" i="1"/>
  <c r="H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D130" i="1"/>
  <c r="H128" i="1"/>
  <c r="G128" i="1"/>
  <c r="D128" i="1"/>
  <c r="C128" i="1"/>
  <c r="H127" i="1"/>
  <c r="G127" i="1"/>
  <c r="D127" i="1"/>
  <c r="C127" i="1"/>
  <c r="H126" i="1"/>
  <c r="G126" i="1"/>
  <c r="D126" i="1"/>
  <c r="C126" i="1"/>
  <c r="H125" i="1"/>
  <c r="G125" i="1"/>
  <c r="D125" i="1"/>
  <c r="C125" i="1"/>
  <c r="H124" i="1"/>
  <c r="G124" i="1"/>
  <c r="D124" i="1"/>
  <c r="C124" i="1"/>
  <c r="H123" i="1"/>
  <c r="D123" i="1"/>
  <c r="C123" i="1"/>
  <c r="G123" i="1" s="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02" i="1" l="1"/>
  <c r="G108" i="1"/>
  <c r="E38" i="9"/>
  <c r="B38" i="9" s="1"/>
  <c r="G113" i="1"/>
  <c r="G60" i="1"/>
  <c r="E29" i="9"/>
  <c r="B29" i="9" s="1"/>
  <c r="E298" i="9"/>
  <c r="B298" i="9" s="1"/>
  <c r="F217" i="9"/>
  <c r="B217" i="9" s="1"/>
  <c r="E245" i="5"/>
  <c r="D1222" i="1" s="1"/>
  <c r="G1228" i="1"/>
  <c r="E282" i="9"/>
  <c r="B282" i="9" s="1"/>
  <c r="D1223" i="1"/>
  <c r="H1224" i="1"/>
  <c r="E237" i="5"/>
  <c r="H1227" i="1"/>
  <c r="G1227" i="1"/>
  <c r="D245" i="5"/>
  <c r="C1222" i="1" s="1"/>
  <c r="G1226" i="1"/>
  <c r="H1222" i="1"/>
  <c r="G1222" i="1"/>
  <c r="C1223" i="1"/>
  <c r="F246" i="5"/>
  <c r="G288" i="1"/>
  <c r="G411" i="1"/>
  <c r="D124" i="4"/>
  <c r="G289" i="1"/>
  <c r="H411" i="1"/>
  <c r="D412" i="1"/>
  <c r="E273" i="9"/>
  <c r="B273" i="9" s="1"/>
  <c r="E643" i="4"/>
  <c r="D637" i="1" s="1"/>
  <c r="E644" i="4"/>
  <c r="D638" i="1" s="1"/>
  <c r="G131" i="1"/>
  <c r="C129" i="1"/>
  <c r="F133" i="4"/>
  <c r="H131" i="1"/>
  <c r="C130" i="1"/>
  <c r="F134" i="4"/>
  <c r="G236" i="1"/>
  <c r="G238" i="1"/>
  <c r="D224" i="4"/>
  <c r="C220" i="1" s="1"/>
  <c r="E224" i="4"/>
  <c r="D220" i="1" s="1"/>
  <c r="E27" i="9"/>
  <c r="B27" i="9" s="1"/>
  <c r="F215" i="9"/>
  <c r="B215" i="9" s="1"/>
  <c r="E293" i="9"/>
  <c r="B293" i="9" s="1"/>
  <c r="E296" i="9"/>
  <c r="B296" i="9" s="1"/>
  <c r="E288" i="9"/>
  <c r="B288" i="9" s="1"/>
  <c r="I1479" i="1"/>
  <c r="G1365" i="1"/>
  <c r="H1370" i="1"/>
  <c r="H1384" i="1"/>
  <c r="H1400" i="1"/>
  <c r="H1416" i="1"/>
  <c r="H1432" i="1"/>
  <c r="J1441" i="1"/>
  <c r="H1441" i="1"/>
  <c r="I1441" i="1" s="1"/>
  <c r="H1446" i="1"/>
  <c r="I1446" i="1" s="1"/>
  <c r="J1448" i="1"/>
  <c r="H1448" i="1"/>
  <c r="G1448" i="1"/>
  <c r="J1462" i="1"/>
  <c r="J1472" i="1"/>
  <c r="H1486" i="1"/>
  <c r="G1494" i="1"/>
  <c r="G1525" i="1"/>
  <c r="G1549" i="1"/>
  <c r="J1465" i="1"/>
  <c r="H1465" i="1"/>
  <c r="G1465" i="1"/>
  <c r="H1475" i="1"/>
  <c r="G1475" i="1"/>
  <c r="H1579" i="1"/>
  <c r="G1579" i="1"/>
  <c r="G1363" i="1"/>
  <c r="G1372" i="1"/>
  <c r="G1386" i="1"/>
  <c r="G1402" i="1"/>
  <c r="G1418" i="1"/>
  <c r="G1434" i="1"/>
  <c r="J1452" i="1"/>
  <c r="H1452" i="1"/>
  <c r="G1452" i="1"/>
  <c r="J1458" i="1"/>
  <c r="H1458" i="1"/>
  <c r="G1458" i="1"/>
  <c r="H1507" i="1"/>
  <c r="G1507" i="1"/>
  <c r="H1511" i="1"/>
  <c r="G1511" i="1"/>
  <c r="H1576" i="1"/>
  <c r="G1576" i="1"/>
  <c r="F529" i="4"/>
  <c r="H1366" i="1"/>
  <c r="H1382" i="1"/>
  <c r="H1396" i="1"/>
  <c r="H1412" i="1"/>
  <c r="H1428" i="1"/>
  <c r="J1445" i="1"/>
  <c r="H1445" i="1"/>
  <c r="J1449" i="1"/>
  <c r="J1455" i="1"/>
  <c r="G1462" i="1"/>
  <c r="I1462" i="1" s="1"/>
  <c r="G1472" i="1"/>
  <c r="I1472" i="1" s="1"/>
  <c r="H1546" i="1"/>
  <c r="G1546" i="1"/>
  <c r="G1414" i="1"/>
  <c r="G1430" i="1"/>
  <c r="G1466" i="1"/>
  <c r="H1484" i="1"/>
  <c r="G1484" i="1"/>
  <c r="H1504" i="1"/>
  <c r="G1504" i="1"/>
  <c r="H1522" i="1"/>
  <c r="G1522" i="1"/>
  <c r="H1573" i="1"/>
  <c r="G1573" i="1"/>
  <c r="D351" i="4"/>
  <c r="F356" i="4"/>
  <c r="F363" i="4"/>
  <c r="E68" i="5"/>
  <c r="E6" i="5" s="1"/>
  <c r="H1362" i="1"/>
  <c r="G1366" i="1"/>
  <c r="H1378" i="1"/>
  <c r="G1382" i="1"/>
  <c r="H1392" i="1"/>
  <c r="G1396" i="1"/>
  <c r="G1412" i="1"/>
  <c r="H1424" i="1"/>
  <c r="G1428" i="1"/>
  <c r="H1440" i="1"/>
  <c r="G1440" i="1"/>
  <c r="G1445" i="1"/>
  <c r="G1449" i="1"/>
  <c r="I1449" i="1" s="1"/>
  <c r="G1455" i="1"/>
  <c r="I1455" i="1" s="1"/>
  <c r="H1466" i="1"/>
  <c r="J1478" i="1"/>
  <c r="H1478" i="1"/>
  <c r="G1478" i="1"/>
  <c r="I1478" i="1" s="1"/>
  <c r="H1492" i="1"/>
  <c r="G1492" i="1"/>
  <c r="H1539" i="1"/>
  <c r="G1539" i="1"/>
  <c r="H1555" i="1"/>
  <c r="G1555" i="1"/>
  <c r="H1376" i="1"/>
  <c r="H1390" i="1"/>
  <c r="H1406" i="1"/>
  <c r="H1422" i="1"/>
  <c r="I1459" i="1"/>
  <c r="H1501" i="1"/>
  <c r="G1501" i="1"/>
  <c r="H1374" i="1"/>
  <c r="H1388" i="1"/>
  <c r="H1404" i="1"/>
  <c r="H1420" i="1"/>
  <c r="H1444" i="1"/>
  <c r="G1444" i="1"/>
  <c r="I1444" i="1" s="1"/>
  <c r="J1471" i="1"/>
  <c r="H1471" i="1"/>
  <c r="G1471" i="1"/>
  <c r="J1479" i="1"/>
  <c r="H1479" i="1"/>
  <c r="F83" i="4"/>
  <c r="D82" i="4"/>
  <c r="H1563" i="1"/>
  <c r="G1563" i="1"/>
  <c r="D580" i="4"/>
  <c r="D528" i="4" s="1"/>
  <c r="F585" i="4"/>
  <c r="H1518" i="1"/>
  <c r="G1518" i="1"/>
  <c r="G1487" i="1"/>
  <c r="G1495" i="1"/>
  <c r="G1498" i="1"/>
  <c r="H1515" i="1"/>
  <c r="G1515" i="1"/>
  <c r="G1519" i="1"/>
  <c r="G1533" i="1"/>
  <c r="G1536" i="1"/>
  <c r="G1543" i="1"/>
  <c r="G1570" i="1"/>
  <c r="E50" i="4"/>
  <c r="D46" i="1" s="1"/>
  <c r="F68" i="4"/>
  <c r="F112" i="4"/>
  <c r="F163" i="4"/>
  <c r="F78" i="5"/>
  <c r="H308" i="9"/>
  <c r="E176" i="5"/>
  <c r="H1523" i="1"/>
  <c r="G1523" i="1"/>
  <c r="H1547" i="1"/>
  <c r="G1547" i="1"/>
  <c r="D252" i="4"/>
  <c r="F253" i="4"/>
  <c r="F5" i="6"/>
  <c r="H24" i="3"/>
  <c r="H1499" i="1"/>
  <c r="G1499" i="1"/>
  <c r="G1512" i="1"/>
  <c r="H1571" i="1"/>
  <c r="G1571" i="1"/>
  <c r="H21" i="9"/>
  <c r="F152" i="4"/>
  <c r="G21" i="9"/>
  <c r="E21" i="9" s="1"/>
  <c r="D515" i="4"/>
  <c r="D12" i="5"/>
  <c r="F242" i="5"/>
  <c r="D238" i="5"/>
  <c r="H1531" i="1"/>
  <c r="G1531" i="1"/>
  <c r="D7" i="4"/>
  <c r="F8" i="4"/>
  <c r="F139" i="4"/>
  <c r="E151" i="4"/>
  <c r="D644" i="4"/>
  <c r="D643" i="4"/>
  <c r="F416" i="4"/>
  <c r="G210" i="9"/>
  <c r="E210" i="9" s="1"/>
  <c r="B210" i="9" s="1"/>
  <c r="G313" i="9"/>
  <c r="E313" i="9" s="1"/>
  <c r="D42" i="8"/>
  <c r="D299" i="4"/>
  <c r="F304" i="4"/>
  <c r="E420" i="4"/>
  <c r="E636" i="4" s="1"/>
  <c r="D630" i="1" s="1"/>
  <c r="E459" i="4"/>
  <c r="D453" i="1" s="1"/>
  <c r="D7" i="5"/>
  <c r="H290" i="9"/>
  <c r="E87" i="5"/>
  <c r="D1065" i="1" s="1"/>
  <c r="F196" i="4"/>
  <c r="D484" i="4"/>
  <c r="F485" i="4"/>
  <c r="D593" i="4"/>
  <c r="F599" i="4"/>
  <c r="F164" i="4"/>
  <c r="F268" i="4"/>
  <c r="F422" i="4"/>
  <c r="F626" i="4"/>
  <c r="F88" i="5"/>
  <c r="D146" i="5"/>
  <c r="F190" i="5"/>
  <c r="E141" i="6"/>
  <c r="D89" i="6"/>
  <c r="E22" i="7"/>
  <c r="B68" i="9"/>
  <c r="B100" i="9"/>
  <c r="B132" i="9"/>
  <c r="B227" i="9"/>
  <c r="B243" i="9"/>
  <c r="B259" i="9"/>
  <c r="D215" i="4"/>
  <c r="E363" i="4"/>
  <c r="D358" i="1" s="1"/>
  <c r="E146" i="5"/>
  <c r="D1124" i="1" s="1"/>
  <c r="G178" i="9"/>
  <c r="E178" i="9" s="1"/>
  <c r="B178" i="9" s="1"/>
  <c r="F122" i="6"/>
  <c r="D114" i="6"/>
  <c r="B66" i="9"/>
  <c r="B76" i="9"/>
  <c r="B108" i="9"/>
  <c r="B140" i="9"/>
  <c r="B148" i="9"/>
  <c r="H165" i="9"/>
  <c r="F29" i="4"/>
  <c r="D421" i="4"/>
  <c r="D87" i="5"/>
  <c r="D5" i="7"/>
  <c r="D206" i="5"/>
  <c r="F207" i="5"/>
  <c r="F245" i="5"/>
  <c r="B84" i="9"/>
  <c r="B116" i="9"/>
  <c r="B156" i="9"/>
  <c r="B219" i="9"/>
  <c r="B235" i="9"/>
  <c r="B251" i="9"/>
  <c r="E143" i="9"/>
  <c r="B143" i="9" s="1"/>
  <c r="E291" i="9"/>
  <c r="B291" i="9" s="1"/>
  <c r="E38" i="7"/>
  <c r="G165" i="9"/>
  <c r="G163" i="9"/>
  <c r="E163" i="9" s="1"/>
  <c r="B163" i="9" s="1"/>
  <c r="G161" i="9"/>
  <c r="E161" i="9" s="1"/>
  <c r="B161" i="9" s="1"/>
  <c r="G166"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80" i="9"/>
  <c r="E280" i="9" s="1"/>
  <c r="B280" i="9" s="1"/>
  <c r="M213" i="9"/>
  <c r="G200" i="9"/>
  <c r="E200" i="9" s="1"/>
  <c r="B200" i="9" s="1"/>
  <c r="G184" i="9"/>
  <c r="E184" i="9" s="1"/>
  <c r="B184" i="9" s="1"/>
  <c r="G168" i="9"/>
  <c r="E168" i="9" s="1"/>
  <c r="B168" i="9" s="1"/>
  <c r="G206" i="9"/>
  <c r="E206" i="9" s="1"/>
  <c r="B206" i="9" s="1"/>
  <c r="G190" i="9"/>
  <c r="E190" i="9" s="1"/>
  <c r="B190" i="9" s="1"/>
  <c r="G174" i="9"/>
  <c r="E174" i="9" s="1"/>
  <c r="B174" i="9" s="1"/>
  <c r="G212" i="9"/>
  <c r="E212" i="9" s="1"/>
  <c r="B212" i="9" s="1"/>
  <c r="G196" i="9"/>
  <c r="E196" i="9" s="1"/>
  <c r="B196" i="9" s="1"/>
  <c r="G180" i="9"/>
  <c r="E180" i="9" s="1"/>
  <c r="B180" i="9" s="1"/>
  <c r="G164" i="9"/>
  <c r="E164" i="9" s="1"/>
  <c r="B164" i="9" s="1"/>
  <c r="G202" i="9"/>
  <c r="E202" i="9" s="1"/>
  <c r="B202" i="9" s="1"/>
  <c r="G186" i="9"/>
  <c r="E186" i="9" s="1"/>
  <c r="B186" i="9" s="1"/>
  <c r="G170" i="9"/>
  <c r="E170" i="9" s="1"/>
  <c r="B170" i="9" s="1"/>
  <c r="I10" i="9"/>
  <c r="G208" i="9"/>
  <c r="E208" i="9" s="1"/>
  <c r="B208" i="9" s="1"/>
  <c r="L192" i="9"/>
  <c r="F192" i="9" s="1"/>
  <c r="G176" i="9"/>
  <c r="E176" i="9" s="1"/>
  <c r="B176" i="9" s="1"/>
  <c r="G198" i="9"/>
  <c r="E198" i="9" s="1"/>
  <c r="B198" i="9" s="1"/>
  <c r="G192" i="9"/>
  <c r="E192" i="9" s="1"/>
  <c r="G182" i="9"/>
  <c r="E182" i="9" s="1"/>
  <c r="B182" i="9" s="1"/>
  <c r="H166" i="9"/>
  <c r="G204" i="9"/>
  <c r="E204" i="9" s="1"/>
  <c r="B204" i="9" s="1"/>
  <c r="G188" i="9"/>
  <c r="E188" i="9" s="1"/>
  <c r="B188" i="9" s="1"/>
  <c r="G172" i="9"/>
  <c r="E172" i="9" s="1"/>
  <c r="B172" i="9" s="1"/>
  <c r="E290" i="9"/>
  <c r="B290" i="9" s="1"/>
  <c r="G308" i="9"/>
  <c r="D176" i="5"/>
  <c r="E310" i="9"/>
  <c r="B310" i="9" s="1"/>
  <c r="D35" i="6"/>
  <c r="F36" i="6"/>
  <c r="E32" i="9"/>
  <c r="B32" i="9" s="1"/>
  <c r="B74" i="9"/>
  <c r="B82" i="9"/>
  <c r="B90" i="9"/>
  <c r="B98" i="9"/>
  <c r="B106" i="9"/>
  <c r="B122" i="9"/>
  <c r="B130" i="9"/>
  <c r="B138" i="9"/>
  <c r="B146" i="9"/>
  <c r="B154" i="9"/>
  <c r="H19" i="9"/>
  <c r="E19" i="9" s="1"/>
  <c r="B19" i="9" s="1"/>
  <c r="B114" i="9"/>
  <c r="B220" i="9"/>
  <c r="B228" i="9"/>
  <c r="B252" i="9"/>
  <c r="B268" i="9"/>
  <c r="B289" i="9"/>
  <c r="B305" i="9"/>
  <c r="B48" i="9"/>
  <c r="B65" i="9"/>
  <c r="F220" i="9"/>
  <c r="F228" i="9"/>
  <c r="F236" i="9"/>
  <c r="B236" i="9" s="1"/>
  <c r="F244" i="9"/>
  <c r="B244" i="9" s="1"/>
  <c r="F252" i="9"/>
  <c r="F260" i="9"/>
  <c r="B260" i="9" s="1"/>
  <c r="F268" i="9"/>
  <c r="B223" i="9"/>
  <c r="B231" i="9"/>
  <c r="B239" i="9"/>
  <c r="B247" i="9"/>
  <c r="B255" i="9"/>
  <c r="B263" i="9"/>
  <c r="B271" i="9"/>
  <c r="B229" i="9"/>
  <c r="E303" i="9"/>
  <c r="B303" i="9" s="1"/>
  <c r="F221" i="9"/>
  <c r="B221" i="9" s="1"/>
  <c r="F229" i="9"/>
  <c r="F237" i="9"/>
  <c r="B237" i="9" s="1"/>
  <c r="F245" i="9"/>
  <c r="B245" i="9" s="1"/>
  <c r="F253" i="9"/>
  <c r="B253" i="9" s="1"/>
  <c r="F261" i="9"/>
  <c r="B261" i="9" s="1"/>
  <c r="F269" i="9"/>
  <c r="B269" i="9" s="1"/>
  <c r="B49" i="9"/>
  <c r="E58" i="9"/>
  <c r="B58" i="9" s="1"/>
  <c r="B64" i="9"/>
  <c r="I23" i="3" l="1"/>
  <c r="D1214" i="1"/>
  <c r="H1223" i="1"/>
  <c r="G1223" i="1"/>
  <c r="F124" i="4"/>
  <c r="C120" i="1"/>
  <c r="H412" i="1"/>
  <c r="G412" i="1"/>
  <c r="G129" i="1"/>
  <c r="H129" i="1"/>
  <c r="H130" i="1"/>
  <c r="G130" i="1"/>
  <c r="H220" i="1"/>
  <c r="G220" i="1"/>
  <c r="F224" i="4"/>
  <c r="F528" i="4"/>
  <c r="C522" i="1"/>
  <c r="D984" i="1"/>
  <c r="F146" i="5"/>
  <c r="C1124" i="1"/>
  <c r="F213" i="9"/>
  <c r="B213" i="9" s="1"/>
  <c r="F644" i="4"/>
  <c r="C638" i="1"/>
  <c r="F252" i="4"/>
  <c r="C248" i="1"/>
  <c r="F35" i="6"/>
  <c r="H25" i="3"/>
  <c r="C1329" i="1"/>
  <c r="B192" i="9"/>
  <c r="E166" i="9"/>
  <c r="B166" i="9" s="1"/>
  <c r="G311" i="9"/>
  <c r="E311" i="9" s="1"/>
  <c r="B311" i="9" s="1"/>
  <c r="F206" i="5"/>
  <c r="C1183" i="1"/>
  <c r="F484" i="4"/>
  <c r="C478" i="1"/>
  <c r="D298" i="4"/>
  <c r="F299" i="4"/>
  <c r="C294" i="1"/>
  <c r="E289" i="4"/>
  <c r="I17" i="3"/>
  <c r="D147" i="1"/>
  <c r="F12" i="5"/>
  <c r="C990" i="1"/>
  <c r="E350" i="4"/>
  <c r="F82" i="4"/>
  <c r="C78" i="1"/>
  <c r="D350" i="4"/>
  <c r="F351" i="4"/>
  <c r="C346" i="1"/>
  <c r="H29" i="3"/>
  <c r="C1436" i="1"/>
  <c r="G358" i="1"/>
  <c r="H358" i="1"/>
  <c r="K1451" i="9"/>
  <c r="G314" i="9"/>
  <c r="E314" i="9" s="1"/>
  <c r="B314" i="9" s="1"/>
  <c r="I34" i="3"/>
  <c r="C1517" i="1"/>
  <c r="F515" i="4"/>
  <c r="C509" i="1"/>
  <c r="F643" i="4"/>
  <c r="C637" i="1"/>
  <c r="F176" i="5"/>
  <c r="H22" i="3"/>
  <c r="C1153" i="1"/>
  <c r="D68" i="5"/>
  <c r="F87" i="5"/>
  <c r="C1065" i="1"/>
  <c r="F215" i="4"/>
  <c r="D151" i="4"/>
  <c r="C211" i="1"/>
  <c r="I30" i="3"/>
  <c r="D1453" i="1"/>
  <c r="B313" i="9"/>
  <c r="B21" i="9"/>
  <c r="D141" i="6"/>
  <c r="E5" i="7"/>
  <c r="G316" i="9" s="1"/>
  <c r="E316" i="9" s="1"/>
  <c r="E6" i="4"/>
  <c r="I1440" i="1"/>
  <c r="I1466" i="1"/>
  <c r="I1458" i="1"/>
  <c r="I1465" i="1"/>
  <c r="E635" i="4"/>
  <c r="D629" i="1" s="1"/>
  <c r="D414" i="1"/>
  <c r="E308" i="9"/>
  <c r="B308" i="9" s="1"/>
  <c r="E165" i="9"/>
  <c r="B165" i="9" s="1"/>
  <c r="F421" i="4"/>
  <c r="D420" i="4"/>
  <c r="C415" i="1"/>
  <c r="F89" i="6"/>
  <c r="C1383" i="1"/>
  <c r="D6" i="4"/>
  <c r="F7" i="4"/>
  <c r="C3" i="1"/>
  <c r="D237" i="5"/>
  <c r="D175" i="5" s="1"/>
  <c r="F238" i="5"/>
  <c r="C1215" i="1"/>
  <c r="I31" i="3"/>
  <c r="D1469" i="1"/>
  <c r="F114" i="6"/>
  <c r="H27" i="3"/>
  <c r="C1408" i="1"/>
  <c r="I28" i="3"/>
  <c r="D1435" i="1"/>
  <c r="D6" i="5"/>
  <c r="F7" i="5"/>
  <c r="H20" i="3"/>
  <c r="C985" i="1"/>
  <c r="F580" i="4"/>
  <c r="C574" i="1"/>
  <c r="F593" i="4"/>
  <c r="C587" i="1"/>
  <c r="H453" i="1"/>
  <c r="G453" i="1"/>
  <c r="G318" i="9"/>
  <c r="E318" i="9" s="1"/>
  <c r="E175" i="5"/>
  <c r="D1152" i="1" s="1"/>
  <c r="I22" i="3"/>
  <c r="D1153" i="1"/>
  <c r="G46" i="1"/>
  <c r="H46" i="1"/>
  <c r="F50" i="4"/>
  <c r="I1471" i="1"/>
  <c r="I21" i="3"/>
  <c r="D1046" i="1"/>
  <c r="I1452" i="1"/>
  <c r="I1448" i="1"/>
  <c r="H120" i="1" l="1"/>
  <c r="G120" i="1"/>
  <c r="B316" i="9"/>
  <c r="E315" i="9"/>
  <c r="I10" i="3" s="1"/>
  <c r="H587" i="1"/>
  <c r="G587" i="1"/>
  <c r="H509" i="1"/>
  <c r="G509" i="1"/>
  <c r="F298" i="4"/>
  <c r="D407" i="4"/>
  <c r="C293" i="1"/>
  <c r="F237" i="5"/>
  <c r="C1214" i="1"/>
  <c r="H23" i="3"/>
  <c r="E312" i="9"/>
  <c r="F68" i="5"/>
  <c r="H21" i="3"/>
  <c r="C1046" i="1"/>
  <c r="G990" i="1"/>
  <c r="H990" i="1"/>
  <c r="G478" i="1"/>
  <c r="H478" i="1"/>
  <c r="H985" i="1"/>
  <c r="G985" i="1"/>
  <c r="E408" i="4"/>
  <c r="D403" i="1" s="1"/>
  <c r="D345" i="1"/>
  <c r="E407" i="4"/>
  <c r="D402" i="1" s="1"/>
  <c r="H1329" i="1"/>
  <c r="G1329" i="1"/>
  <c r="G574" i="1"/>
  <c r="H574" i="1"/>
  <c r="H3" i="1"/>
  <c r="G3" i="1"/>
  <c r="H1453" i="1"/>
  <c r="G1453" i="1"/>
  <c r="H1153" i="1"/>
  <c r="G1153" i="1"/>
  <c r="H1517" i="1"/>
  <c r="G1517" i="1"/>
  <c r="H11" i="3"/>
  <c r="D635" i="4"/>
  <c r="F420" i="4"/>
  <c r="C414" i="1"/>
  <c r="G1436" i="1"/>
  <c r="G1124" i="1"/>
  <c r="H1124" i="1"/>
  <c r="H1408" i="1"/>
  <c r="G1408" i="1"/>
  <c r="E412" i="4"/>
  <c r="I16" i="3"/>
  <c r="E290" i="4"/>
  <c r="D286" i="1" s="1"/>
  <c r="D2" i="1"/>
  <c r="G346" i="1"/>
  <c r="H346" i="1"/>
  <c r="H1183" i="1"/>
  <c r="G1183" i="1"/>
  <c r="G248" i="1"/>
  <c r="H248" i="1"/>
  <c r="H278" i="9"/>
  <c r="D412" i="4"/>
  <c r="F6" i="4"/>
  <c r="H16" i="3"/>
  <c r="D290" i="4"/>
  <c r="C2" i="1"/>
  <c r="I29" i="3"/>
  <c r="D1436" i="1"/>
  <c r="H1436" i="1" s="1"/>
  <c r="F175" i="5"/>
  <c r="C1152" i="1"/>
  <c r="E317" i="9"/>
  <c r="B318" i="9"/>
  <c r="H1469" i="1"/>
  <c r="G1469" i="1"/>
  <c r="G1383" i="1"/>
  <c r="H1383" i="1"/>
  <c r="F141" i="6"/>
  <c r="H28" i="3"/>
  <c r="C1435" i="1"/>
  <c r="D289" i="4"/>
  <c r="F151" i="4"/>
  <c r="H17" i="3"/>
  <c r="C147" i="1"/>
  <c r="D408" i="4"/>
  <c r="F350" i="4"/>
  <c r="C345" i="1"/>
  <c r="E291" i="4"/>
  <c r="D287" i="1" s="1"/>
  <c r="E413" i="4"/>
  <c r="D285" i="1"/>
  <c r="G638" i="1"/>
  <c r="H638" i="1"/>
  <c r="G522" i="1"/>
  <c r="H522" i="1"/>
  <c r="H211" i="1"/>
  <c r="G211" i="1"/>
  <c r="H637" i="1"/>
  <c r="G637" i="1"/>
  <c r="G78" i="1"/>
  <c r="H78" i="1"/>
  <c r="G294" i="1"/>
  <c r="H294" i="1"/>
  <c r="G285" i="9"/>
  <c r="E285" i="9" s="1"/>
  <c r="B285" i="9" s="1"/>
  <c r="G278" i="9"/>
  <c r="E278" i="9" s="1"/>
  <c r="F6" i="5"/>
  <c r="C984" i="1"/>
  <c r="H1215" i="1"/>
  <c r="G1215" i="1"/>
  <c r="H415" i="1"/>
  <c r="G415" i="1"/>
  <c r="H1065" i="1"/>
  <c r="G1065" i="1"/>
  <c r="D636" i="4"/>
  <c r="F635" i="4" l="1"/>
  <c r="C629" i="1"/>
  <c r="G1046" i="1"/>
  <c r="H1046" i="1"/>
  <c r="E415" i="4"/>
  <c r="D410" i="1" s="1"/>
  <c r="E640" i="4"/>
  <c r="D408" i="1"/>
  <c r="N3" i="9"/>
  <c r="I11" i="3"/>
  <c r="F407" i="4"/>
  <c r="C402" i="1"/>
  <c r="H1435" i="1"/>
  <c r="G1435" i="1"/>
  <c r="H345" i="1"/>
  <c r="G345" i="1"/>
  <c r="G1152" i="1"/>
  <c r="H1152" i="1"/>
  <c r="D639" i="4"/>
  <c r="F412" i="4"/>
  <c r="D414" i="4"/>
  <c r="C407" i="1"/>
  <c r="F290" i="4"/>
  <c r="C286" i="1"/>
  <c r="E277" i="9"/>
  <c r="B278" i="9"/>
  <c r="D413" i="4"/>
  <c r="D291" i="4"/>
  <c r="F289" i="4"/>
  <c r="C285" i="1"/>
  <c r="H9" i="3"/>
  <c r="F408" i="4"/>
  <c r="C403" i="1"/>
  <c r="G1214" i="1"/>
  <c r="H1214" i="1"/>
  <c r="F636" i="4"/>
  <c r="C630" i="1"/>
  <c r="H147" i="1"/>
  <c r="G147" i="1"/>
  <c r="G414" i="1"/>
  <c r="H414" i="1"/>
  <c r="H8" i="3"/>
  <c r="G984" i="1"/>
  <c r="H984" i="1"/>
  <c r="G2" i="1"/>
  <c r="H2" i="1"/>
  <c r="E639" i="4"/>
  <c r="E414" i="4"/>
  <c r="D409" i="1" s="1"/>
  <c r="D407" i="1"/>
  <c r="H293" i="1"/>
  <c r="G293" i="1"/>
  <c r="H403" i="1" l="1"/>
  <c r="G403" i="1"/>
  <c r="E641" i="4"/>
  <c r="D633" i="1"/>
  <c r="G286" i="1"/>
  <c r="H286" i="1"/>
  <c r="K3" i="9"/>
  <c r="I9" i="3"/>
  <c r="E642" i="4"/>
  <c r="D634" i="1"/>
  <c r="H285" i="1"/>
  <c r="G285" i="1"/>
  <c r="H407" i="1"/>
  <c r="G407" i="1"/>
  <c r="G630" i="1"/>
  <c r="H630" i="1"/>
  <c r="F414" i="4"/>
  <c r="C409" i="1"/>
  <c r="F291" i="4"/>
  <c r="C287" i="1"/>
  <c r="G402" i="1"/>
  <c r="H402" i="1"/>
  <c r="D415" i="4"/>
  <c r="D640" i="4"/>
  <c r="D641" i="4" s="1"/>
  <c r="F413" i="4"/>
  <c r="C408" i="1"/>
  <c r="F639" i="4"/>
  <c r="C633" i="1"/>
  <c r="H629" i="1"/>
  <c r="G629" i="1"/>
  <c r="M3" i="9"/>
  <c r="I8" i="3"/>
  <c r="F415" i="4" l="1"/>
  <c r="C410" i="1"/>
  <c r="H633" i="1"/>
  <c r="G633" i="1"/>
  <c r="F641" i="4"/>
  <c r="D645" i="4"/>
  <c r="C635" i="1"/>
  <c r="H287" i="1"/>
  <c r="G287" i="1"/>
  <c r="E645" i="4"/>
  <c r="D635" i="1"/>
  <c r="H409" i="1"/>
  <c r="G409" i="1"/>
  <c r="G408" i="1"/>
  <c r="H408" i="1"/>
  <c r="D642" i="4"/>
  <c r="F640" i="4"/>
  <c r="C634" i="1"/>
  <c r="E646" i="4"/>
  <c r="D636" i="1"/>
  <c r="H635" i="1" l="1"/>
  <c r="G635" i="1"/>
  <c r="H18" i="3"/>
  <c r="F645" i="4"/>
  <c r="C639" i="1"/>
  <c r="I19" i="3"/>
  <c r="D640" i="1"/>
  <c r="I18" i="3"/>
  <c r="D639" i="1"/>
  <c r="G410" i="1"/>
  <c r="H410" i="1"/>
  <c r="G634" i="1"/>
  <c r="H634" i="1"/>
  <c r="D646" i="4"/>
  <c r="G276" i="9" s="1"/>
  <c r="E276" i="9" s="1"/>
  <c r="B276" i="9" s="1"/>
  <c r="F642" i="4"/>
  <c r="C636" i="1"/>
  <c r="G636" i="1" l="1"/>
  <c r="H636" i="1"/>
  <c r="H7" i="3"/>
  <c r="H639" i="1"/>
  <c r="G639" i="1"/>
  <c r="F646" i="4"/>
  <c r="H19" i="3"/>
  <c r="C640" i="1"/>
  <c r="G640" i="1" l="1"/>
  <c r="H640" i="1"/>
  <c r="J3" i="9"/>
  <c r="H274" i="9" l="1"/>
  <c r="M272" i="9"/>
  <c r="L272" i="9"/>
  <c r="H18" i="9"/>
  <c r="G18" i="9"/>
  <c r="G274" i="9"/>
  <c r="K12" i="9"/>
  <c r="G17" i="9"/>
  <c r="M15" i="9"/>
  <c r="J13" i="9"/>
  <c r="K11" i="9"/>
  <c r="I8" i="9"/>
  <c r="H16" i="9"/>
  <c r="J17" i="9"/>
  <c r="J11" i="9"/>
  <c r="J6" i="9"/>
  <c r="G15" i="9"/>
  <c r="J9" i="9"/>
  <c r="K13" i="9"/>
  <c r="J8" i="9"/>
  <c r="K6" i="9"/>
  <c r="H15" i="9"/>
  <c r="H17" i="9"/>
  <c r="I12" i="9"/>
  <c r="J10" i="9"/>
  <c r="K8" i="9"/>
  <c r="I5" i="9"/>
  <c r="E5" i="9" s="1"/>
  <c r="G16" i="9"/>
  <c r="K9" i="9"/>
  <c r="I6" i="9"/>
  <c r="K10" i="9"/>
  <c r="I7" i="9"/>
  <c r="J5" i="9"/>
  <c r="I17" i="9"/>
  <c r="L16" i="9"/>
  <c r="F16" i="9" s="1"/>
  <c r="K7" i="9"/>
  <c r="I13" i="9"/>
  <c r="J12" i="9"/>
  <c r="J7" i="9"/>
  <c r="K5" i="9"/>
  <c r="M16" i="9"/>
  <c r="I9" i="9"/>
  <c r="I11" i="9"/>
  <c r="L15" i="9"/>
  <c r="F272" i="9" l="1"/>
  <c r="B272" i="9" s="1"/>
  <c r="E274" i="9"/>
  <c r="B274" i="9" s="1"/>
  <c r="F15" i="9"/>
  <c r="F14" i="9" s="1"/>
  <c r="E16" i="9"/>
  <c r="B16" i="9" s="1"/>
  <c r="E11" i="9"/>
  <c r="B11" i="9" s="1"/>
  <c r="E7" i="9"/>
  <c r="B7" i="9" s="1"/>
  <c r="E12" i="9"/>
  <c r="B12" i="9" s="1"/>
  <c r="E9" i="9"/>
  <c r="B9" i="9" s="1"/>
  <c r="E18" i="9"/>
  <c r="B18" i="9" s="1"/>
  <c r="E17" i="9"/>
  <c r="B17" i="9" s="1"/>
  <c r="E6" i="9"/>
  <c r="B6" i="9" s="1"/>
  <c r="E20" i="9"/>
  <c r="I7" i="3" s="1"/>
  <c r="E13" i="9"/>
  <c r="B13" i="9" s="1"/>
  <c r="B5" i="9"/>
  <c r="E8" i="9"/>
  <c r="B8" i="9" s="1"/>
  <c r="E10" i="9"/>
  <c r="B10" i="9" s="1"/>
  <c r="E15" i="9"/>
  <c r="F20" i="9" l="1"/>
  <c r="F3" i="9" s="1"/>
  <c r="E4"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<sst xmlns="http://schemas.openxmlformats.org/spreadsheetml/2006/main" count="4374" uniqueCount="3426">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</sst>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5362515.45</v>
      </c>
      <c r="D2" s="6">
        <f>'PR-RAS'!E6</f>
        <v>9755404</v>
      </c>
      <c r="E2" s="6">
        <v>0</v>
      </c>
      <c r="F2" s="6">
        <v>0</v>
      </c>
      <c r="G2" s="7">
        <f t="shared" ref="G2:G264" si="0">(B2/1000)*(C2*1+D2*2)</f>
        <v>24873.32345</v>
      </c>
      <c r="H2" s="7">
        <f t="shared" ref="H2:H26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1166291.5800000003</v>
      </c>
      <c r="D3" s="1">
        <f>'PR-RAS'!E7</f>
        <v>1447815.8800000001</v>
      </c>
      <c r="E3" s="1">
        <v>0</v>
      </c>
      <c r="F3" s="1">
        <v>0</v>
      </c>
      <c r="G3" s="2">
        <f t="shared" si="0"/>
        <v>8123.8466800000015</v>
      </c>
      <c r="H3" s="2">
        <f t="shared" si="1"/>
        <v>0.53999999957159162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1045169.2100000002</v>
      </c>
      <c r="D4" s="1">
        <f>'PR-RAS'!E8</f>
        <v>1357897.1</v>
      </c>
      <c r="E4" s="1">
        <v>0</v>
      </c>
      <c r="F4" s="1">
        <v>0</v>
      </c>
      <c r="G4" s="2">
        <f t="shared" si="0"/>
        <v>11282.890230000001</v>
      </c>
      <c r="H4" s="2">
        <f t="shared" si="1"/>
        <v>0.31000000028871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896298.55</v>
      </c>
      <c r="D5" s="1">
        <f>'PR-RAS'!E9</f>
        <v>1252675.1200000001</v>
      </c>
      <c r="E5" s="1">
        <v>0</v>
      </c>
      <c r="F5" s="1">
        <v>0</v>
      </c>
      <c r="G5" s="2">
        <f t="shared" si="0"/>
        <v>13606.595160000001</v>
      </c>
      <c r="H5" s="2">
        <f t="shared" si="1"/>
        <v>0.57000000006519258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131352.24</v>
      </c>
      <c r="D6" s="1">
        <f>'PR-RAS'!E10</f>
        <v>125330.56</v>
      </c>
      <c r="E6" s="1">
        <v>0</v>
      </c>
      <c r="F6" s="1">
        <v>0</v>
      </c>
      <c r="G6" s="2">
        <f t="shared" si="0"/>
        <v>1910.0668000000001</v>
      </c>
      <c r="H6" s="2">
        <f t="shared" si="1"/>
        <v>0.67999999999301508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46922.32</v>
      </c>
      <c r="D7" s="1">
        <f>'PR-RAS'!E11</f>
        <v>63680.68</v>
      </c>
      <c r="E7" s="1">
        <v>0</v>
      </c>
      <c r="F7" s="1">
        <v>0</v>
      </c>
      <c r="G7" s="2">
        <f t="shared" si="0"/>
        <v>1045.70208</v>
      </c>
      <c r="H7" s="2">
        <f t="shared" si="1"/>
        <v>0.63999999999941792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50883.62</v>
      </c>
      <c r="D8" s="1">
        <f>'PR-RAS'!E12</f>
        <v>102970.2</v>
      </c>
      <c r="E8" s="1">
        <v>0</v>
      </c>
      <c r="F8" s="1">
        <v>0</v>
      </c>
      <c r="G8" s="2">
        <f t="shared" si="0"/>
        <v>1797.7681399999999</v>
      </c>
      <c r="H8" s="2">
        <f t="shared" si="1"/>
        <v>0.57999999999447027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80287.520000000004</v>
      </c>
      <c r="D11" s="1">
        <f>'PR-RAS'!E15</f>
        <v>186759.46</v>
      </c>
      <c r="E11" s="1">
        <v>0</v>
      </c>
      <c r="F11" s="1">
        <v>0</v>
      </c>
      <c r="G11" s="2">
        <f t="shared" si="0"/>
        <v>4538.0644000000002</v>
      </c>
      <c r="H11" s="2">
        <f t="shared" si="1"/>
        <v>0.93999999998777639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111043.04</v>
      </c>
      <c r="D19" s="1">
        <f>'PR-RAS'!E23</f>
        <v>72774.41</v>
      </c>
      <c r="E19" s="1">
        <v>0</v>
      </c>
      <c r="F19" s="1">
        <v>0</v>
      </c>
      <c r="G19" s="2">
        <f t="shared" si="0"/>
        <v>4618.653479999999</v>
      </c>
      <c r="H19" s="2">
        <f t="shared" si="1"/>
        <v>0.44999999999708962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111043.04</v>
      </c>
      <c r="D23" s="1">
        <f>'PR-RAS'!E27</f>
        <v>72774.41</v>
      </c>
      <c r="E23" s="1">
        <v>0</v>
      </c>
      <c r="F23" s="1">
        <v>0</v>
      </c>
      <c r="G23" s="2">
        <f t="shared" si="0"/>
        <v>5645.020919999999</v>
      </c>
      <c r="H23" s="2">
        <f t="shared" si="1"/>
        <v>0.44999999999708962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10079.33</v>
      </c>
      <c r="D25" s="1">
        <f>'PR-RAS'!E29</f>
        <v>17144.370000000003</v>
      </c>
      <c r="E25" s="1">
        <v>0</v>
      </c>
      <c r="F25" s="1">
        <v>0</v>
      </c>
      <c r="G25" s="2">
        <f t="shared" si="0"/>
        <v>1064.8336800000002</v>
      </c>
      <c r="H25" s="2">
        <f t="shared" si="1"/>
        <v>0.70000000000254659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10031.23</v>
      </c>
      <c r="D27" s="1">
        <f>'PR-RAS'!E31</f>
        <v>17054.63</v>
      </c>
      <c r="E27" s="1">
        <v>0</v>
      </c>
      <c r="F27" s="1">
        <v>0</v>
      </c>
      <c r="G27" s="2">
        <f t="shared" si="0"/>
        <v>1147.65274</v>
      </c>
      <c r="H27" s="2">
        <f t="shared" si="1"/>
        <v>0.59999999999854481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48.1</v>
      </c>
      <c r="D29" s="1">
        <f>'PR-RAS'!E33</f>
        <v>89.74</v>
      </c>
      <c r="E29" s="1">
        <v>0</v>
      </c>
      <c r="F29" s="1">
        <v>0</v>
      </c>
      <c r="G29" s="2">
        <f t="shared" si="0"/>
        <v>6.3722399999999997</v>
      </c>
      <c r="H29" s="2">
        <f t="shared" si="1"/>
        <v>0.36000000000000654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2510758.2599999998</v>
      </c>
      <c r="D46" s="1">
        <f>'PR-RAS'!E50</f>
        <v>2203109.39</v>
      </c>
      <c r="E46" s="1">
        <v>0</v>
      </c>
      <c r="F46" s="1">
        <v>0</v>
      </c>
      <c r="G46" s="2">
        <f t="shared" si="0"/>
        <v>311263.96679999999</v>
      </c>
      <c r="H46" s="2">
        <f t="shared" si="1"/>
        <v>0.64999999990686774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2284485.87</v>
      </c>
      <c r="D55" s="1">
        <f>'PR-RAS'!E59</f>
        <v>1868413.02</v>
      </c>
      <c r="E55" s="1">
        <v>0</v>
      </c>
      <c r="F55" s="1">
        <v>0</v>
      </c>
      <c r="G55" s="2">
        <f t="shared" si="0"/>
        <v>325150.84314000001</v>
      </c>
      <c r="H55" s="2">
        <f t="shared" si="1"/>
        <v>0.14999999990686774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2038297.21</v>
      </c>
      <c r="D56" s="1">
        <f>'PR-RAS'!E60</f>
        <v>1832763.02</v>
      </c>
      <c r="E56" s="1">
        <v>0</v>
      </c>
      <c r="F56" s="1">
        <v>0</v>
      </c>
      <c r="G56" s="2">
        <f t="shared" si="0"/>
        <v>313710.27875</v>
      </c>
      <c r="H56" s="2">
        <f t="shared" si="1"/>
        <v>0.22999999998137355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246188.66</v>
      </c>
      <c r="D57" s="1">
        <f>'PR-RAS'!E61</f>
        <v>35650</v>
      </c>
      <c r="E57" s="1">
        <v>0</v>
      </c>
      <c r="F57" s="1">
        <v>0</v>
      </c>
      <c r="G57" s="2">
        <f t="shared" si="0"/>
        <v>17779.364960000003</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27195.34</v>
      </c>
      <c r="D64" s="1">
        <f>'PR-RAS'!E68</f>
        <v>43606.3</v>
      </c>
      <c r="E64" s="1">
        <v>0</v>
      </c>
      <c r="F64" s="1">
        <v>0</v>
      </c>
      <c r="G64" s="2">
        <f t="shared" si="0"/>
        <v>7207.7002200000006</v>
      </c>
      <c r="H64" s="2">
        <f t="shared" si="1"/>
        <v>0.6400000000030559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14617.32</v>
      </c>
      <c r="D65" s="1">
        <f>'PR-RAS'!E69</f>
        <v>29796.240000000002</v>
      </c>
      <c r="E65" s="1">
        <v>0</v>
      </c>
      <c r="F65" s="1">
        <v>0</v>
      </c>
      <c r="G65" s="2">
        <f t="shared" si="0"/>
        <v>4749.4272000000001</v>
      </c>
      <c r="H65" s="2">
        <f t="shared" si="1"/>
        <v>0.56000000000130967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12578.02</v>
      </c>
      <c r="D66" s="1">
        <f>'PR-RAS'!E70</f>
        <v>13810.06</v>
      </c>
      <c r="E66" s="1">
        <v>0</v>
      </c>
      <c r="F66" s="1">
        <v>0</v>
      </c>
      <c r="G66" s="2">
        <f t="shared" si="0"/>
        <v>2612.8791000000001</v>
      </c>
      <c r="H66" s="2">
        <f t="shared" si="1"/>
        <v>7.999999999992724E-2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199077.05</v>
      </c>
      <c r="D70" s="1">
        <f>'PR-RAS'!E74</f>
        <v>291090.07</v>
      </c>
      <c r="E70" s="1">
        <v>0</v>
      </c>
      <c r="F70" s="1">
        <v>0</v>
      </c>
      <c r="G70" s="2">
        <f t="shared" si="0"/>
        <v>53906.74611</v>
      </c>
      <c r="H70" s="2">
        <f t="shared" si="1"/>
        <v>0.11999999999534339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199077.05</v>
      </c>
      <c r="D71" s="1">
        <f>'PR-RAS'!E75</f>
        <v>291090.07</v>
      </c>
      <c r="E71" s="1">
        <v>0</v>
      </c>
      <c r="F71" s="1">
        <v>0</v>
      </c>
      <c r="G71" s="2">
        <f t="shared" si="0"/>
        <v>54688.003300000004</v>
      </c>
      <c r="H71" s="2">
        <f t="shared" si="1"/>
        <v>0.11999999999534339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428055.43</v>
      </c>
      <c r="D78" s="1">
        <f>'PR-RAS'!E82</f>
        <v>421844.12</v>
      </c>
      <c r="E78" s="1">
        <v>0</v>
      </c>
      <c r="F78" s="1">
        <v>0</v>
      </c>
      <c r="G78" s="2">
        <f t="shared" si="0"/>
        <v>97924.262589999998</v>
      </c>
      <c r="H78" s="2">
        <f t="shared" si="1"/>
        <v>0.54999999998835847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396.58</v>
      </c>
      <c r="D79" s="1">
        <f>'PR-RAS'!E83</f>
        <v>329.78</v>
      </c>
      <c r="E79" s="1">
        <v>0</v>
      </c>
      <c r="F79" s="1">
        <v>0</v>
      </c>
      <c r="G79" s="2">
        <f t="shared" si="0"/>
        <v>82.378919999999994</v>
      </c>
      <c r="H79" s="2">
        <f t="shared" si="1"/>
        <v>0.6400000000000432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396.58</v>
      </c>
      <c r="D81" s="1">
        <f>'PR-RAS'!E85</f>
        <v>329.78</v>
      </c>
      <c r="E81" s="1">
        <v>0</v>
      </c>
      <c r="F81" s="1">
        <v>0</v>
      </c>
      <c r="G81" s="2">
        <f t="shared" si="0"/>
        <v>84.491199999999992</v>
      </c>
      <c r="H81" s="2">
        <f t="shared" si="1"/>
        <v>0.6400000000000432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427658.85</v>
      </c>
      <c r="D87" s="1">
        <f>'PR-RAS'!E91</f>
        <v>421514.33999999997</v>
      </c>
      <c r="E87" s="1">
        <v>0</v>
      </c>
      <c r="F87" s="1">
        <v>0</v>
      </c>
      <c r="G87" s="2">
        <f t="shared" si="0"/>
        <v>109279.12757999997</v>
      </c>
      <c r="H87" s="2">
        <f t="shared" si="1"/>
        <v>0.48999999999068677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3384.41</v>
      </c>
      <c r="D88" s="1">
        <f>'PR-RAS'!E92</f>
        <v>2621.34</v>
      </c>
      <c r="E88" s="1">
        <v>0</v>
      </c>
      <c r="F88" s="1">
        <v>0</v>
      </c>
      <c r="G88" s="2">
        <f t="shared" si="0"/>
        <v>750.55682999999999</v>
      </c>
      <c r="H88" s="2">
        <f t="shared" si="1"/>
        <v>0.75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134950.18</v>
      </c>
      <c r="D89" s="1">
        <f>'PR-RAS'!E93</f>
        <v>161198.17000000001</v>
      </c>
      <c r="E89" s="1">
        <v>0</v>
      </c>
      <c r="F89" s="1">
        <v>0</v>
      </c>
      <c r="G89" s="2">
        <f t="shared" si="0"/>
        <v>40246.493759999998</v>
      </c>
      <c r="H89" s="2">
        <f t="shared" si="1"/>
        <v>0.35000000000582077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289324.26</v>
      </c>
      <c r="D90" s="1">
        <f>'PR-RAS'!E94</f>
        <v>257694.83</v>
      </c>
      <c r="E90" s="1">
        <v>0</v>
      </c>
      <c r="F90" s="1">
        <v>0</v>
      </c>
      <c r="G90" s="2">
        <f t="shared" si="0"/>
        <v>71619.538879999993</v>
      </c>
      <c r="H90" s="2">
        <f t="shared" si="1"/>
        <v>0.43000000002211891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850563.84999999986</v>
      </c>
      <c r="D102" s="1">
        <f>'PR-RAS'!E106</f>
        <v>5227455.6899999995</v>
      </c>
      <c r="E102" s="1">
        <v>0</v>
      </c>
      <c r="F102" s="1">
        <v>0</v>
      </c>
      <c r="G102" s="2">
        <f t="shared" si="0"/>
        <v>1141852.99823</v>
      </c>
      <c r="H102" s="2">
        <f t="shared" si="1"/>
        <v>0.46000000066123903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189.49</v>
      </c>
      <c r="D103" s="1">
        <f>'PR-RAS'!E107</f>
        <v>759.5</v>
      </c>
      <c r="E103" s="1">
        <v>0</v>
      </c>
      <c r="F103" s="1">
        <v>0</v>
      </c>
      <c r="G103" s="2">
        <f t="shared" si="0"/>
        <v>174.26597999999998</v>
      </c>
      <c r="H103" s="2">
        <f t="shared" si="1"/>
        <v>0.99000000000000909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189.49</v>
      </c>
      <c r="D104" s="1">
        <f>'PR-RAS'!E108</f>
        <v>759.5</v>
      </c>
      <c r="E104" s="1">
        <v>0</v>
      </c>
      <c r="F104" s="1">
        <v>0</v>
      </c>
      <c r="G104" s="2">
        <f t="shared" si="0"/>
        <v>175.97447</v>
      </c>
      <c r="H104" s="2">
        <f t="shared" si="1"/>
        <v>0.99000000000000909</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550972.07999999996</v>
      </c>
      <c r="D108" s="1">
        <f>'PR-RAS'!E112</f>
        <v>4933188.38</v>
      </c>
      <c r="E108" s="1">
        <v>0</v>
      </c>
      <c r="F108" s="1">
        <v>0</v>
      </c>
      <c r="G108" s="2">
        <f t="shared" si="0"/>
        <v>1114656.3258799999</v>
      </c>
      <c r="H108" s="2">
        <f t="shared" si="1"/>
        <v>0.45999999984633178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375.28</v>
      </c>
      <c r="D110" s="1">
        <f>'PR-RAS'!E114</f>
        <v>286.64999999999998</v>
      </c>
      <c r="E110" s="1">
        <v>0</v>
      </c>
      <c r="F110" s="1">
        <v>0</v>
      </c>
      <c r="G110" s="2">
        <f t="shared" si="0"/>
        <v>103.39521999999999</v>
      </c>
      <c r="H110" s="2">
        <f t="shared" si="1"/>
        <v>0.62999999999999545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232737.63</v>
      </c>
      <c r="D111" s="1">
        <f>'PR-RAS'!E115</f>
        <v>4732791.8099999996</v>
      </c>
      <c r="E111" s="1">
        <v>0</v>
      </c>
      <c r="F111" s="1">
        <v>0</v>
      </c>
      <c r="G111" s="2">
        <f t="shared" si="0"/>
        <v>1066815.3374999999</v>
      </c>
      <c r="H111" s="2">
        <f t="shared" si="1"/>
        <v>0.56000000040512532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317859.17</v>
      </c>
      <c r="D113" s="1">
        <f>'PR-RAS'!E117</f>
        <v>200109.92</v>
      </c>
      <c r="E113" s="1">
        <v>0</v>
      </c>
      <c r="F113" s="1">
        <v>0</v>
      </c>
      <c r="G113" s="2">
        <f t="shared" si="0"/>
        <v>80424.849119999999</v>
      </c>
      <c r="H113" s="2">
        <f t="shared" si="1"/>
        <v>0.24999999997089617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299402.27999999997</v>
      </c>
      <c r="D116" s="1">
        <f>'PR-RAS'!E120</f>
        <v>293507.81</v>
      </c>
      <c r="E116" s="1">
        <v>0</v>
      </c>
      <c r="F116" s="1">
        <v>0</v>
      </c>
      <c r="G116" s="2">
        <f t="shared" si="0"/>
        <v>101938.0585</v>
      </c>
      <c r="H116" s="2">
        <f t="shared" si="1"/>
        <v>0.46999999997206032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3249.85</v>
      </c>
      <c r="D117" s="1">
        <f>'PR-RAS'!E121</f>
        <v>3521.57</v>
      </c>
      <c r="E117" s="1">
        <v>0</v>
      </c>
      <c r="F117" s="1">
        <v>0</v>
      </c>
      <c r="G117" s="2">
        <f t="shared" si="0"/>
        <v>1193.98684</v>
      </c>
      <c r="H117" s="2">
        <f t="shared" si="1"/>
        <v>0.57999999999992724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296152.43</v>
      </c>
      <c r="D118" s="1">
        <f>'PR-RAS'!E122</f>
        <v>289986.24</v>
      </c>
      <c r="E118" s="1">
        <v>0</v>
      </c>
      <c r="F118" s="1">
        <v>0</v>
      </c>
      <c r="G118" s="2">
        <f t="shared" si="0"/>
        <v>102506.61447</v>
      </c>
      <c r="H118" s="2">
        <f t="shared" si="1"/>
        <v>0.66999999998370185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400105.84</v>
      </c>
      <c r="D120" s="1">
        <f>'PR-RAS'!E124</f>
        <v>441667.69</v>
      </c>
      <c r="E120" s="1">
        <v>0</v>
      </c>
      <c r="F120" s="1">
        <v>0</v>
      </c>
      <c r="G120" s="2">
        <f t="shared" si="0"/>
        <v>152729.50517999998</v>
      </c>
      <c r="H120" s="2">
        <f t="shared" si="1"/>
        <v>0.46999999997206032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400105.84</v>
      </c>
      <c r="D121" s="1">
        <f>'PR-RAS'!E125</f>
        <v>441667.69</v>
      </c>
      <c r="E121" s="1">
        <v>0</v>
      </c>
      <c r="F121" s="1">
        <v>0</v>
      </c>
      <c r="G121" s="2">
        <f t="shared" si="0"/>
        <v>154012.94639999999</v>
      </c>
      <c r="H121" s="2">
        <f t="shared" si="1"/>
        <v>0.46999999997206032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400105.84</v>
      </c>
      <c r="D123" s="1">
        <f>'PR-RAS'!E127</f>
        <v>441667.69</v>
      </c>
      <c r="E123" s="1">
        <v>0</v>
      </c>
      <c r="F123" s="1">
        <v>0</v>
      </c>
      <c r="G123" s="2">
        <f t="shared" si="0"/>
        <v>156579.82884</v>
      </c>
      <c r="H123" s="2">
        <f t="shared" si="1"/>
        <v>0.46999999997206032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6740.4900000000007</v>
      </c>
      <c r="D135" s="1">
        <f>'PR-RAS'!E139</f>
        <v>13511.23</v>
      </c>
      <c r="E135" s="1">
        <v>0</v>
      </c>
      <c r="F135" s="1">
        <v>0</v>
      </c>
      <c r="G135" s="2">
        <f t="shared" si="0"/>
        <v>4524.2353000000003</v>
      </c>
      <c r="H135" s="2">
        <f t="shared" si="1"/>
        <v>0.72000000000025466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459.31</v>
      </c>
      <c r="D136" s="1">
        <f>'PR-RAS'!E140</f>
        <v>0</v>
      </c>
      <c r="E136" s="1">
        <v>0</v>
      </c>
      <c r="F136" s="1">
        <v>0</v>
      </c>
      <c r="G136" s="2">
        <f t="shared" si="0"/>
        <v>62.006850000000007</v>
      </c>
      <c r="H136" s="2">
        <f t="shared" si="1"/>
        <v>0.31000000000000227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459.31</v>
      </c>
      <c r="D145" s="1">
        <f>'PR-RAS'!E149</f>
        <v>0</v>
      </c>
      <c r="E145" s="1">
        <v>0</v>
      </c>
      <c r="F145" s="1">
        <v>0</v>
      </c>
      <c r="G145" s="2">
        <f t="shared" si="0"/>
        <v>66.140639999999991</v>
      </c>
      <c r="H145" s="2">
        <f t="shared" si="1"/>
        <v>0.31000000000000227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6281.18</v>
      </c>
      <c r="D146" s="1">
        <f>'PR-RAS'!E150</f>
        <v>13511.23</v>
      </c>
      <c r="E146" s="1">
        <v>0</v>
      </c>
      <c r="F146" s="1">
        <v>0</v>
      </c>
      <c r="G146" s="2">
        <f t="shared" si="0"/>
        <v>4829.0277999999998</v>
      </c>
      <c r="H146" s="2">
        <f t="shared" si="1"/>
        <v>0.40999999999985448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4502350.5</v>
      </c>
      <c r="D147" s="1">
        <f>'PR-RAS'!E151</f>
        <v>4590640.88</v>
      </c>
      <c r="E147" s="1">
        <v>0</v>
      </c>
      <c r="F147" s="1">
        <v>0</v>
      </c>
      <c r="G147" s="2">
        <f t="shared" si="0"/>
        <v>1997810.3099599998</v>
      </c>
      <c r="H147" s="2">
        <f t="shared" si="1"/>
        <v>0.62000000011175871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1256887.82</v>
      </c>
      <c r="D148" s="1">
        <f>'PR-RAS'!E152</f>
        <v>1655540.58</v>
      </c>
      <c r="E148" s="1">
        <v>0</v>
      </c>
      <c r="F148" s="1">
        <v>0</v>
      </c>
      <c r="G148" s="2">
        <f t="shared" si="0"/>
        <v>671491.44006000005</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936255.92</v>
      </c>
      <c r="D149" s="1">
        <f>'PR-RAS'!E153</f>
        <v>1200136.6200000001</v>
      </c>
      <c r="E149" s="1">
        <v>0</v>
      </c>
      <c r="F149" s="1">
        <v>0</v>
      </c>
      <c r="G149" s="2">
        <f t="shared" si="0"/>
        <v>493806.31568</v>
      </c>
      <c r="H149" s="2">
        <f t="shared" si="1"/>
        <v>0.45999999984633178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936255.92</v>
      </c>
      <c r="D150" s="1">
        <f>'PR-RAS'!E154</f>
        <v>1200136.6200000001</v>
      </c>
      <c r="E150" s="1">
        <v>0</v>
      </c>
      <c r="F150" s="1">
        <v>0</v>
      </c>
      <c r="G150" s="2">
        <f t="shared" si="0"/>
        <v>497142.84483999998</v>
      </c>
      <c r="H150" s="2">
        <f t="shared" si="1"/>
        <v>0.45999999984633178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59872.05</v>
      </c>
      <c r="D154" s="1">
        <f>'PR-RAS'!E158</f>
        <v>127470.39</v>
      </c>
      <c r="E154" s="1">
        <v>0</v>
      </c>
      <c r="F154" s="1">
        <v>0</v>
      </c>
      <c r="G154" s="2">
        <f t="shared" si="0"/>
        <v>48166.362990000001</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260759.85</v>
      </c>
      <c r="D155" s="1">
        <f>'PR-RAS'!E159</f>
        <v>327933.57</v>
      </c>
      <c r="E155" s="1">
        <v>0</v>
      </c>
      <c r="F155" s="1">
        <v>0</v>
      </c>
      <c r="G155" s="2">
        <f t="shared" si="0"/>
        <v>141160.55645999999</v>
      </c>
      <c r="H155" s="2">
        <f t="shared" si="1"/>
        <v>0.57999999998719431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95425.09</v>
      </c>
      <c r="D156" s="1">
        <f>'PR-RAS'!E160</f>
        <v>114895.89</v>
      </c>
      <c r="E156" s="1">
        <v>0</v>
      </c>
      <c r="F156" s="1">
        <v>0</v>
      </c>
      <c r="G156" s="2">
        <f t="shared" si="0"/>
        <v>50408.614849999998</v>
      </c>
      <c r="H156" s="2">
        <f t="shared" si="1"/>
        <v>0.19999999999708962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165334.76</v>
      </c>
      <c r="D157" s="1">
        <f>'PR-RAS'!E161</f>
        <v>213037.68</v>
      </c>
      <c r="E157" s="1">
        <v>0</v>
      </c>
      <c r="F157" s="1">
        <v>0</v>
      </c>
      <c r="G157" s="2">
        <f t="shared" si="0"/>
        <v>92259.978719999999</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1850984.42</v>
      </c>
      <c r="D159" s="1">
        <f>'PR-RAS'!E163</f>
        <v>1619760.9699999997</v>
      </c>
      <c r="E159" s="1">
        <v>0</v>
      </c>
      <c r="F159" s="1">
        <v>0</v>
      </c>
      <c r="G159" s="2">
        <f t="shared" si="0"/>
        <v>804300.00487999991</v>
      </c>
      <c r="H159" s="2">
        <f t="shared" si="1"/>
        <v>0.45000000018626451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42453.75</v>
      </c>
      <c r="D160" s="1">
        <f>'PR-RAS'!E164</f>
        <v>53521.039999999994</v>
      </c>
      <c r="E160" s="1">
        <v>0</v>
      </c>
      <c r="F160" s="1">
        <v>0</v>
      </c>
      <c r="G160" s="2">
        <f t="shared" si="0"/>
        <v>23769.836969999997</v>
      </c>
      <c r="H160" s="2">
        <f t="shared" si="1"/>
        <v>0.28999999999359716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6028.75</v>
      </c>
      <c r="D161" s="1">
        <f>'PR-RAS'!E165</f>
        <v>5317.53</v>
      </c>
      <c r="E161" s="1">
        <v>0</v>
      </c>
      <c r="F161" s="1">
        <v>0</v>
      </c>
      <c r="G161" s="2">
        <f t="shared" si="0"/>
        <v>2666.2095999999997</v>
      </c>
      <c r="H161" s="2">
        <f t="shared" si="1"/>
        <v>0.72000000000025466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27570.639999999999</v>
      </c>
      <c r="D162" s="1">
        <f>'PR-RAS'!E166</f>
        <v>33789.879999999997</v>
      </c>
      <c r="E162" s="1">
        <v>0</v>
      </c>
      <c r="F162" s="1">
        <v>0</v>
      </c>
      <c r="G162" s="2">
        <f t="shared" si="0"/>
        <v>15319.214399999999</v>
      </c>
      <c r="H162" s="2">
        <f t="shared" si="1"/>
        <v>0.48000000000320142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4448.78</v>
      </c>
      <c r="D163" s="1">
        <f>'PR-RAS'!E167</f>
        <v>9046.5300000000007</v>
      </c>
      <c r="E163" s="1">
        <v>0</v>
      </c>
      <c r="F163" s="1">
        <v>0</v>
      </c>
      <c r="G163" s="2">
        <f t="shared" si="0"/>
        <v>3651.77808</v>
      </c>
      <c r="H163" s="2">
        <f t="shared" si="1"/>
        <v>0.68999999999959982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4405.58</v>
      </c>
      <c r="D164" s="1">
        <f>'PR-RAS'!E168</f>
        <v>5367.1</v>
      </c>
      <c r="E164" s="1">
        <v>0</v>
      </c>
      <c r="F164" s="1">
        <v>0</v>
      </c>
      <c r="G164" s="2">
        <f t="shared" si="0"/>
        <v>2467.7841400000002</v>
      </c>
      <c r="H164" s="2">
        <f t="shared" si="1"/>
        <v>0.52000000000043656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364998.97000000003</v>
      </c>
      <c r="D165" s="1">
        <f>'PR-RAS'!E169</f>
        <v>359708.86</v>
      </c>
      <c r="E165" s="1">
        <v>0</v>
      </c>
      <c r="F165" s="1">
        <v>0</v>
      </c>
      <c r="G165" s="2">
        <f t="shared" si="0"/>
        <v>177844.33716</v>
      </c>
      <c r="H165" s="2">
        <f t="shared" si="1"/>
        <v>0.16999999998370185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39437.56</v>
      </c>
      <c r="D166" s="1">
        <f>'PR-RAS'!E170</f>
        <v>44341.19</v>
      </c>
      <c r="E166" s="1">
        <v>0</v>
      </c>
      <c r="F166" s="1">
        <v>0</v>
      </c>
      <c r="G166" s="2">
        <f t="shared" si="0"/>
        <v>21139.790100000002</v>
      </c>
      <c r="H166" s="2">
        <f t="shared" si="1"/>
        <v>0.63000000000465661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190378.23</v>
      </c>
      <c r="D167" s="1">
        <f>'PR-RAS'!E171</f>
        <v>162903.74</v>
      </c>
      <c r="E167" s="1">
        <v>0</v>
      </c>
      <c r="F167" s="1">
        <v>0</v>
      </c>
      <c r="G167" s="2">
        <f t="shared" si="0"/>
        <v>85686.827860000005</v>
      </c>
      <c r="H167" s="2">
        <f t="shared" si="1"/>
        <v>0.4900000000197906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113624.26</v>
      </c>
      <c r="D168" s="1">
        <f>'PR-RAS'!E172</f>
        <v>126690.63</v>
      </c>
      <c r="E168" s="1">
        <v>0</v>
      </c>
      <c r="F168" s="1">
        <v>0</v>
      </c>
      <c r="G168" s="2">
        <f t="shared" si="0"/>
        <v>61289.92184000001</v>
      </c>
      <c r="H168" s="2">
        <f t="shared" si="1"/>
        <v>0.6299999999901047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5172.83</v>
      </c>
      <c r="D169" s="1">
        <f>'PR-RAS'!E173</f>
        <v>5493.64</v>
      </c>
      <c r="E169" s="1">
        <v>0</v>
      </c>
      <c r="F169" s="1">
        <v>0</v>
      </c>
      <c r="G169" s="2">
        <f t="shared" si="0"/>
        <v>2714.8984800000003</v>
      </c>
      <c r="H169" s="2">
        <f t="shared" si="1"/>
        <v>0.52999999999974534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15281.33</v>
      </c>
      <c r="D170" s="1">
        <f>'PR-RAS'!E174</f>
        <v>19769.62</v>
      </c>
      <c r="E170" s="1">
        <v>0</v>
      </c>
      <c r="F170" s="1">
        <v>0</v>
      </c>
      <c r="G170" s="2">
        <f t="shared" si="0"/>
        <v>9264.6763300000002</v>
      </c>
      <c r="H170" s="2">
        <f t="shared" si="1"/>
        <v>0.71000000000094587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1104.76</v>
      </c>
      <c r="D172" s="1">
        <f>'PR-RAS'!E176</f>
        <v>510.04</v>
      </c>
      <c r="E172" s="1">
        <v>0</v>
      </c>
      <c r="F172" s="1">
        <v>0</v>
      </c>
      <c r="G172" s="2">
        <f t="shared" si="0"/>
        <v>363.34764000000007</v>
      </c>
      <c r="H172" s="2">
        <f t="shared" si="1"/>
        <v>0.28000000000002956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1136588.94</v>
      </c>
      <c r="D173" s="1">
        <f>'PR-RAS'!E177</f>
        <v>951745.71999999986</v>
      </c>
      <c r="E173" s="1">
        <v>0</v>
      </c>
      <c r="F173" s="1">
        <v>0</v>
      </c>
      <c r="G173" s="2">
        <f t="shared" si="0"/>
        <v>522893.82535999996</v>
      </c>
      <c r="H173" s="2">
        <f t="shared" si="1"/>
        <v>0.34000000020023435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31302.93</v>
      </c>
      <c r="D174" s="1">
        <f>'PR-RAS'!E178</f>
        <v>35440.089999999997</v>
      </c>
      <c r="E174" s="1">
        <v>0</v>
      </c>
      <c r="F174" s="1">
        <v>0</v>
      </c>
      <c r="G174" s="2">
        <f t="shared" si="0"/>
        <v>17677.678029999995</v>
      </c>
      <c r="H174" s="2">
        <f t="shared" si="1"/>
        <v>0.1599999999962165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84008.76</v>
      </c>
      <c r="D175" s="1">
        <f>'PR-RAS'!E179</f>
        <v>100277.92</v>
      </c>
      <c r="E175" s="1">
        <v>0</v>
      </c>
      <c r="F175" s="1">
        <v>0</v>
      </c>
      <c r="G175" s="2">
        <f t="shared" si="0"/>
        <v>49514.240399999995</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41107.82</v>
      </c>
      <c r="D176" s="1">
        <f>'PR-RAS'!E180</f>
        <v>47566.15</v>
      </c>
      <c r="E176" s="1">
        <v>0</v>
      </c>
      <c r="F176" s="1">
        <v>0</v>
      </c>
      <c r="G176" s="2">
        <f t="shared" si="0"/>
        <v>23842.020999999997</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736444.48</v>
      </c>
      <c r="D177" s="1">
        <f>'PR-RAS'!E181</f>
        <v>520698.56</v>
      </c>
      <c r="E177" s="1">
        <v>0</v>
      </c>
      <c r="F177" s="1">
        <v>0</v>
      </c>
      <c r="G177" s="2">
        <f t="shared" si="0"/>
        <v>312900.12160000001</v>
      </c>
      <c r="H177" s="2">
        <f t="shared" si="1"/>
        <v>0.91999999998370185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20019.080000000002</v>
      </c>
      <c r="D178" s="1">
        <f>'PR-RAS'!E182</f>
        <v>35018.239999999998</v>
      </c>
      <c r="E178" s="1">
        <v>0</v>
      </c>
      <c r="F178" s="1">
        <v>0</v>
      </c>
      <c r="G178" s="2">
        <f t="shared" si="0"/>
        <v>15939.83412</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1849.93</v>
      </c>
      <c r="D179" s="1">
        <f>'PR-RAS'!E183</f>
        <v>2907.83</v>
      </c>
      <c r="E179" s="1">
        <v>0</v>
      </c>
      <c r="F179" s="1">
        <v>0</v>
      </c>
      <c r="G179" s="2">
        <f t="shared" si="0"/>
        <v>1364.4750199999999</v>
      </c>
      <c r="H179" s="2">
        <f t="shared" si="1"/>
        <v>0.24000000000000909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106201.26</v>
      </c>
      <c r="D180" s="1">
        <f>'PR-RAS'!E184</f>
        <v>87092.08</v>
      </c>
      <c r="E180" s="1">
        <v>0</v>
      </c>
      <c r="F180" s="1">
        <v>0</v>
      </c>
      <c r="G180" s="2">
        <f t="shared" si="0"/>
        <v>50188.990179999993</v>
      </c>
      <c r="H180" s="2">
        <f t="shared" si="1"/>
        <v>0.33999999999650754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19721.88</v>
      </c>
      <c r="D181" s="1">
        <f>'PR-RAS'!E185</f>
        <v>23487.119999999999</v>
      </c>
      <c r="E181" s="1">
        <v>0</v>
      </c>
      <c r="F181" s="1">
        <v>0</v>
      </c>
      <c r="G181" s="2">
        <f t="shared" si="0"/>
        <v>12005.301599999999</v>
      </c>
      <c r="H181" s="2">
        <f t="shared" si="1"/>
        <v>0.23999999999796273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95932.800000000003</v>
      </c>
      <c r="D182" s="1">
        <f>'PR-RAS'!E186</f>
        <v>99257.73</v>
      </c>
      <c r="E182" s="1">
        <v>0</v>
      </c>
      <c r="F182" s="1">
        <v>0</v>
      </c>
      <c r="G182" s="2">
        <f t="shared" si="0"/>
        <v>53295.135060000001</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1566.17</v>
      </c>
      <c r="E183" s="1">
        <v>0</v>
      </c>
      <c r="F183" s="1">
        <v>0</v>
      </c>
      <c r="G183" s="2">
        <f t="shared" si="0"/>
        <v>570.08587999999997</v>
      </c>
      <c r="H183" s="2">
        <f t="shared" si="1"/>
        <v>0.17000000000007276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306942.76</v>
      </c>
      <c r="D184" s="1">
        <f>'PR-RAS'!E188</f>
        <v>253219.18</v>
      </c>
      <c r="E184" s="1">
        <v>0</v>
      </c>
      <c r="F184" s="1">
        <v>0</v>
      </c>
      <c r="G184" s="2">
        <f t="shared" si="0"/>
        <v>148848.74495999998</v>
      </c>
      <c r="H184" s="2">
        <f t="shared" si="1"/>
        <v>0.41999999998370185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22816.77</v>
      </c>
      <c r="D185" s="1">
        <f>'PR-RAS'!E189</f>
        <v>39642.26</v>
      </c>
      <c r="E185" s="1">
        <v>0</v>
      </c>
      <c r="F185" s="1">
        <v>0</v>
      </c>
      <c r="G185" s="2">
        <f t="shared" si="0"/>
        <v>18786.637360000001</v>
      </c>
      <c r="H185" s="2">
        <f t="shared" si="1"/>
        <v>0.49000000000160071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15471.67</v>
      </c>
      <c r="D186" s="1">
        <f>'PR-RAS'!E190</f>
        <v>13829</v>
      </c>
      <c r="E186" s="1">
        <v>0</v>
      </c>
      <c r="F186" s="1">
        <v>0</v>
      </c>
      <c r="G186" s="2">
        <f t="shared" si="0"/>
        <v>7978.9889499999999</v>
      </c>
      <c r="H186" s="2">
        <f t="shared" si="1"/>
        <v>0.32999999999992724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15887.75</v>
      </c>
      <c r="D187" s="1">
        <f>'PR-RAS'!E191</f>
        <v>11020.52</v>
      </c>
      <c r="E187" s="1">
        <v>0</v>
      </c>
      <c r="F187" s="1">
        <v>0</v>
      </c>
      <c r="G187" s="2">
        <f t="shared" si="0"/>
        <v>7054.7549399999998</v>
      </c>
      <c r="H187" s="2">
        <f t="shared" si="1"/>
        <v>0.72999999999956344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4575.6899999999996</v>
      </c>
      <c r="D188" s="1">
        <f>'PR-RAS'!E192</f>
        <v>4275.21</v>
      </c>
      <c r="E188" s="1">
        <v>0</v>
      </c>
      <c r="F188" s="1">
        <v>0</v>
      </c>
      <c r="G188" s="2">
        <f t="shared" si="0"/>
        <v>2454.58257</v>
      </c>
      <c r="H188" s="2">
        <f t="shared" si="1"/>
        <v>0.52000000000043656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6269.56</v>
      </c>
      <c r="D189" s="1">
        <f>'PR-RAS'!E193</f>
        <v>15526.87</v>
      </c>
      <c r="E189" s="1">
        <v>0</v>
      </c>
      <c r="F189" s="1">
        <v>0</v>
      </c>
      <c r="G189" s="2">
        <f t="shared" si="0"/>
        <v>7016.7804000000006</v>
      </c>
      <c r="H189" s="2">
        <f t="shared" si="1"/>
        <v>0.56999999999879947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241921.32</v>
      </c>
      <c r="D191" s="1">
        <f>'PR-RAS'!E195</f>
        <v>168925.32</v>
      </c>
      <c r="E191" s="1">
        <v>0</v>
      </c>
      <c r="F191" s="1">
        <v>0</v>
      </c>
      <c r="G191" s="2">
        <f t="shared" si="0"/>
        <v>110156.6724</v>
      </c>
      <c r="H191" s="2">
        <f t="shared" si="1"/>
        <v>0.64000000001396984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33257.129999999997</v>
      </c>
      <c r="D192" s="1">
        <f>'PR-RAS'!E196</f>
        <v>33360.22</v>
      </c>
      <c r="E192" s="1">
        <v>0</v>
      </c>
      <c r="F192" s="1">
        <v>0</v>
      </c>
      <c r="G192" s="2">
        <f t="shared" si="0"/>
        <v>19095.71587</v>
      </c>
      <c r="H192" s="2">
        <f t="shared" si="1"/>
        <v>0.34999999999854481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1.46</v>
      </c>
      <c r="E198" s="1">
        <v>0</v>
      </c>
      <c r="F198" s="1">
        <v>0</v>
      </c>
      <c r="G198" s="2">
        <f t="shared" si="0"/>
        <v>0.57523999999999997</v>
      </c>
      <c r="H198" s="2">
        <f t="shared" si="1"/>
        <v>0.45999999999999996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1.46</v>
      </c>
      <c r="E200" s="1">
        <v>0</v>
      </c>
      <c r="F200" s="1">
        <v>0</v>
      </c>
      <c r="G200" s="2">
        <f t="shared" si="0"/>
        <v>0.58108000000000004</v>
      </c>
      <c r="H200" s="2">
        <f t="shared" si="1"/>
        <v>0.45999999999999996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33257.129999999997</v>
      </c>
      <c r="D206" s="1">
        <f>'PR-RAS'!E210</f>
        <v>33358.76</v>
      </c>
      <c r="E206" s="1">
        <v>0</v>
      </c>
      <c r="F206" s="1">
        <v>0</v>
      </c>
      <c r="G206" s="2">
        <f t="shared" si="0"/>
        <v>20494.803249999997</v>
      </c>
      <c r="H206" s="2">
        <f t="shared" si="1"/>
        <v>0.36999999999534339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16183.96</v>
      </c>
      <c r="D207" s="1">
        <f>'PR-RAS'!E211</f>
        <v>15187.33</v>
      </c>
      <c r="E207" s="1">
        <v>0</v>
      </c>
      <c r="F207" s="1">
        <v>0</v>
      </c>
      <c r="G207" s="2">
        <f t="shared" si="0"/>
        <v>9591.0757199999989</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7055.37</v>
      </c>
      <c r="D209" s="1">
        <f>'PR-RAS'!E213</f>
        <v>2665.85</v>
      </c>
      <c r="E209" s="1">
        <v>0</v>
      </c>
      <c r="F209" s="1">
        <v>0</v>
      </c>
      <c r="G209" s="2">
        <f t="shared" si="0"/>
        <v>2576.5105599999997</v>
      </c>
      <c r="H209" s="2">
        <f t="shared" si="1"/>
        <v>0.51999999999998181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10017.799999999999</v>
      </c>
      <c r="D210" s="1">
        <f>'PR-RAS'!E214</f>
        <v>15505.58</v>
      </c>
      <c r="E210" s="1">
        <v>0</v>
      </c>
      <c r="F210" s="1">
        <v>0</v>
      </c>
      <c r="G210" s="2">
        <f t="shared" si="0"/>
        <v>8575.0526399999999</v>
      </c>
      <c r="H210" s="2">
        <f t="shared" si="1"/>
        <v>0.62000000000080036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4003.09</v>
      </c>
      <c r="D211" s="1">
        <f>'PR-RAS'!E215</f>
        <v>2355.7800000000002</v>
      </c>
      <c r="E211" s="1">
        <v>0</v>
      </c>
      <c r="F211" s="1">
        <v>0</v>
      </c>
      <c r="G211" s="2">
        <f t="shared" si="0"/>
        <v>1830.0765000000004</v>
      </c>
      <c r="H211" s="2">
        <f t="shared" si="1"/>
        <v>0.30999999999994543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4003.09</v>
      </c>
      <c r="D215" s="1">
        <f>'PR-RAS'!E219</f>
        <v>2355.7800000000002</v>
      </c>
      <c r="E215" s="1">
        <v>0</v>
      </c>
      <c r="F215" s="1">
        <v>0</v>
      </c>
      <c r="G215" s="2">
        <f t="shared" si="0"/>
        <v>1864.9351000000004</v>
      </c>
      <c r="H215" s="2">
        <f t="shared" si="1"/>
        <v>0.30999999999994543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4003.09</v>
      </c>
      <c r="D218" s="1">
        <f>'PR-RAS'!E222</f>
        <v>2355.7800000000002</v>
      </c>
      <c r="E218" s="1">
        <v>0</v>
      </c>
      <c r="F218" s="1">
        <v>0</v>
      </c>
      <c r="G218" s="2">
        <f t="shared" si="0"/>
        <v>1891.0790500000003</v>
      </c>
      <c r="H218" s="2">
        <f t="shared" si="1"/>
        <v>0.30999999999994543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5000</v>
      </c>
      <c r="E220" s="1">
        <v>0</v>
      </c>
      <c r="F220" s="1">
        <v>0</v>
      </c>
      <c r="G220" s="2">
        <f t="shared" si="0"/>
        <v>2190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5000</v>
      </c>
      <c r="E227" s="1">
        <v>0</v>
      </c>
      <c r="F227" s="1">
        <v>0</v>
      </c>
      <c r="G227" s="2">
        <f t="shared" si="0"/>
        <v>2260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5000</v>
      </c>
      <c r="E228" s="1">
        <v>0</v>
      </c>
      <c r="F228" s="1">
        <v>0</v>
      </c>
      <c r="G228" s="2">
        <f t="shared" si="0"/>
        <v>2270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1044405</v>
      </c>
      <c r="D248" s="1">
        <f>'PR-RAS'!E252</f>
        <v>862598.85</v>
      </c>
      <c r="E248" s="1">
        <v>0</v>
      </c>
      <c r="F248" s="1">
        <v>0</v>
      </c>
      <c r="G248" s="2">
        <f t="shared" si="0"/>
        <v>684091.86690000002</v>
      </c>
      <c r="H248" s="2">
        <f t="shared" si="1"/>
        <v>0.15000000002328306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1044405</v>
      </c>
      <c r="D255" s="1">
        <f>'PR-RAS'!E259</f>
        <v>862598.85</v>
      </c>
      <c r="E255" s="1">
        <v>0</v>
      </c>
      <c r="F255" s="1">
        <v>0</v>
      </c>
      <c r="G255" s="2">
        <f t="shared" si="0"/>
        <v>703479.0858</v>
      </c>
      <c r="H255" s="2">
        <f t="shared" si="1"/>
        <v>0.15000000002328306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987972.43</v>
      </c>
      <c r="D256" s="1">
        <f>'PR-RAS'!E260</f>
        <v>829900.59</v>
      </c>
      <c r="E256" s="1">
        <v>0</v>
      </c>
      <c r="F256" s="1">
        <v>0</v>
      </c>
      <c r="G256" s="2">
        <f t="shared" si="0"/>
        <v>675182.27055000002</v>
      </c>
      <c r="H256" s="2">
        <f t="shared" si="1"/>
        <v>0.84000000008381903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56432.57</v>
      </c>
      <c r="D257" s="1">
        <f>'PR-RAS'!E261</f>
        <v>32698.26</v>
      </c>
      <c r="E257" s="1">
        <v>0</v>
      </c>
      <c r="F257" s="1">
        <v>0</v>
      </c>
      <c r="G257" s="2">
        <f t="shared" si="0"/>
        <v>31188.247039999998</v>
      </c>
      <c r="H257" s="2">
        <f t="shared" si="1"/>
        <v>0.68999999999869033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312813.04000000004</v>
      </c>
      <c r="D259" s="1">
        <f>'PR-RAS'!E263</f>
        <v>412024.48000000004</v>
      </c>
      <c r="E259" s="1">
        <v>0</v>
      </c>
      <c r="F259" s="1">
        <v>0</v>
      </c>
      <c r="G259" s="2">
        <f t="shared" si="0"/>
        <v>293310.39600000001</v>
      </c>
      <c r="H259" s="2">
        <f t="shared" si="1"/>
        <v>0.52000000007683411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263973.15000000002</v>
      </c>
      <c r="D260" s="1">
        <f>'PR-RAS'!E264</f>
        <v>345598.03</v>
      </c>
      <c r="E260" s="1">
        <v>0</v>
      </c>
      <c r="F260" s="1">
        <v>0</v>
      </c>
      <c r="G260" s="2">
        <f t="shared" si="0"/>
        <v>247388.82539000004</v>
      </c>
      <c r="H260" s="2">
        <f t="shared" si="1"/>
        <v>0.18000000005122274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263973.15000000002</v>
      </c>
      <c r="D261" s="1">
        <f>'PR-RAS'!E265</f>
        <v>345598.03</v>
      </c>
      <c r="E261" s="1">
        <v>0</v>
      </c>
      <c r="F261" s="1">
        <v>0</v>
      </c>
      <c r="G261" s="2">
        <f t="shared" si="0"/>
        <v>248343.99460000003</v>
      </c>
      <c r="H261" s="2">
        <f t="shared" si="1"/>
        <v>0.18000000005122274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39729.53</v>
      </c>
      <c r="D264" s="1">
        <f>'PR-RAS'!E268</f>
        <v>57301.06</v>
      </c>
      <c r="E264" s="1">
        <v>0</v>
      </c>
      <c r="F264" s="1">
        <v>0</v>
      </c>
      <c r="G264" s="2">
        <f t="shared" si="0"/>
        <v>40589.22395</v>
      </c>
      <c r="H264" s="2">
        <f t="shared" si="1"/>
        <v>0.52999999999883585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43181.25</v>
      </c>
      <c r="E265" s="1">
        <v>0</v>
      </c>
      <c r="F265" s="1">
        <v>0</v>
      </c>
      <c r="G265" s="2">
        <f t="shared" ref="G265:G521" si="8">(B265/1000)*(C265*1+D265*2)</f>
        <v>22799.7</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39729.53</v>
      </c>
      <c r="D266" s="1">
        <f>'PR-RAS'!E270</f>
        <v>14119.81</v>
      </c>
      <c r="E266" s="1">
        <v>0</v>
      </c>
      <c r="F266" s="1">
        <v>0</v>
      </c>
      <c r="G266" s="2">
        <f t="shared" si="8"/>
        <v>18011.82475</v>
      </c>
      <c r="H266" s="2">
        <f t="shared" si="9"/>
        <v>0.66000000000167347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9110.36</v>
      </c>
      <c r="D269" s="1">
        <f>'PR-RAS'!E273</f>
        <v>9125.39</v>
      </c>
      <c r="E269" s="1">
        <v>0</v>
      </c>
      <c r="F269" s="1">
        <v>0</v>
      </c>
      <c r="G269" s="2">
        <f t="shared" si="8"/>
        <v>7332.7855200000004</v>
      </c>
      <c r="H269" s="2">
        <f t="shared" si="9"/>
        <v>0.75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9110.36</v>
      </c>
      <c r="D274" s="1">
        <f>'PR-RAS'!E278</f>
        <v>9125.39</v>
      </c>
      <c r="E274" s="1">
        <v>0</v>
      </c>
      <c r="F274" s="1">
        <v>0</v>
      </c>
      <c r="G274" s="2">
        <f t="shared" si="8"/>
        <v>7469.5912200000002</v>
      </c>
      <c r="H274" s="2">
        <f t="shared" si="9"/>
        <v>0.75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4502350.5</v>
      </c>
      <c r="D285" s="1">
        <f>'PR-RAS'!E289</f>
        <v>4590640.88</v>
      </c>
      <c r="E285" s="1">
        <v>0</v>
      </c>
      <c r="F285" s="1">
        <v>0</v>
      </c>
      <c r="G285" s="2">
        <f t="shared" si="8"/>
        <v>3886151.5618399996</v>
      </c>
      <c r="H285" s="2">
        <f t="shared" si="9"/>
        <v>0.62000000011175871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860164.95000000019</v>
      </c>
      <c r="D286" s="1">
        <f>'PR-RAS'!E290</f>
        <v>5164763.12</v>
      </c>
      <c r="E286" s="1">
        <v>0</v>
      </c>
      <c r="F286" s="1">
        <v>0</v>
      </c>
      <c r="G286" s="2">
        <f t="shared" si="8"/>
        <v>3189061.9891500003</v>
      </c>
      <c r="H286" s="2">
        <f t="shared" si="9"/>
        <v>0.16999999992549419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3828414.05</v>
      </c>
      <c r="D288" s="1">
        <f>'PR-RAS'!E292</f>
        <v>193509.19</v>
      </c>
      <c r="E288" s="1">
        <v>0</v>
      </c>
      <c r="F288" s="1">
        <v>0</v>
      </c>
      <c r="G288" s="2">
        <f t="shared" si="8"/>
        <v>1209829.1074099997</v>
      </c>
      <c r="H288" s="2">
        <f t="shared" si="9"/>
        <v>0.23999999981606379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5461036.8600000003</v>
      </c>
      <c r="D290" s="1">
        <f>'PR-RAS'!E294</f>
        <v>4089743.52</v>
      </c>
      <c r="E290" s="1">
        <v>0</v>
      </c>
      <c r="F290" s="1">
        <v>0</v>
      </c>
      <c r="G290" s="2">
        <f t="shared" si="8"/>
        <v>3942111.4071</v>
      </c>
      <c r="H290" s="2">
        <f t="shared" si="9"/>
        <v>0.61999999964609742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242923.92</v>
      </c>
      <c r="D293" s="1">
        <f>'PR-RAS'!E298</f>
        <v>66014.81</v>
      </c>
      <c r="E293" s="1">
        <v>0</v>
      </c>
      <c r="F293" s="1">
        <v>0</v>
      </c>
      <c r="G293" s="2">
        <f t="shared" si="8"/>
        <v>109486.43368</v>
      </c>
      <c r="H293" s="2">
        <f t="shared" si="9"/>
        <v>0.26999999998952262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242923.92</v>
      </c>
      <c r="D294" s="1">
        <f>'PR-RAS'!E299</f>
        <v>66014.81</v>
      </c>
      <c r="E294" s="1">
        <v>0</v>
      </c>
      <c r="F294" s="1">
        <v>0</v>
      </c>
      <c r="G294" s="2">
        <f t="shared" si="8"/>
        <v>109861.38722</v>
      </c>
      <c r="H294" s="2">
        <f t="shared" si="9"/>
        <v>0.26999999998952262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236583.92</v>
      </c>
      <c r="D295" s="1">
        <f>'PR-RAS'!E300</f>
        <v>66014.81</v>
      </c>
      <c r="E295" s="1">
        <v>0</v>
      </c>
      <c r="F295" s="1">
        <v>0</v>
      </c>
      <c r="G295" s="2">
        <f t="shared" si="8"/>
        <v>108372.38076</v>
      </c>
      <c r="H295" s="2">
        <f t="shared" si="9"/>
        <v>0.26999999998952262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236583.92</v>
      </c>
      <c r="D296" s="1">
        <f>'PR-RAS'!E301</f>
        <v>66014.81</v>
      </c>
      <c r="E296" s="1">
        <v>0</v>
      </c>
      <c r="F296" s="1">
        <v>0</v>
      </c>
      <c r="G296" s="2">
        <f t="shared" si="8"/>
        <v>108740.99430000001</v>
      </c>
      <c r="H296" s="2">
        <f t="shared" si="9"/>
        <v>0.26999999998952262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6340</v>
      </c>
      <c r="D299" s="1">
        <f>'PR-RAS'!E304</f>
        <v>0</v>
      </c>
      <c r="E299" s="1">
        <v>0</v>
      </c>
      <c r="F299" s="1">
        <v>0</v>
      </c>
      <c r="G299" s="2">
        <f t="shared" si="8"/>
        <v>1889.32</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6340</v>
      </c>
      <c r="D303" s="1">
        <f>'PR-RAS'!E308</f>
        <v>0</v>
      </c>
      <c r="E303" s="1">
        <v>0</v>
      </c>
      <c r="F303" s="1">
        <v>0</v>
      </c>
      <c r="G303" s="2">
        <f t="shared" si="8"/>
        <v>1914.6799999999998</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593103.19999999995</v>
      </c>
      <c r="D345" s="1">
        <f>'PR-RAS'!E350</f>
        <v>2015039.4</v>
      </c>
      <c r="E345" s="1">
        <v>0</v>
      </c>
      <c r="F345" s="1">
        <v>0</v>
      </c>
      <c r="G345" s="2">
        <f t="shared" si="8"/>
        <v>1590374.6079999998</v>
      </c>
      <c r="H345" s="2">
        <f t="shared" si="9"/>
        <v>0.59999999986030161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24300</v>
      </c>
      <c r="E346" s="1">
        <v>0</v>
      </c>
      <c r="F346" s="1">
        <v>0</v>
      </c>
      <c r="G346" s="2">
        <f t="shared" si="8"/>
        <v>16767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24300</v>
      </c>
      <c r="E347" s="1">
        <v>0</v>
      </c>
      <c r="F347" s="1">
        <v>0</v>
      </c>
      <c r="G347" s="2">
        <f t="shared" si="8"/>
        <v>16815.599999999999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24300</v>
      </c>
      <c r="E348" s="1">
        <v>0</v>
      </c>
      <c r="F348" s="1">
        <v>0</v>
      </c>
      <c r="G348" s="2">
        <f t="shared" si="8"/>
        <v>16864.199999999997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522735.52</v>
      </c>
      <c r="D358" s="1">
        <f>'PR-RAS'!E363</f>
        <v>1932925.27</v>
      </c>
      <c r="E358" s="1">
        <v>0</v>
      </c>
      <c r="F358" s="1">
        <v>0</v>
      </c>
      <c r="G358" s="2">
        <f t="shared" si="8"/>
        <v>1566725.2234200002</v>
      </c>
      <c r="H358" s="2">
        <f t="shared" si="9"/>
        <v>0.75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425662.42</v>
      </c>
      <c r="D359" s="1">
        <f>'PR-RAS'!E364</f>
        <v>1789348.6199999999</v>
      </c>
      <c r="E359" s="1">
        <v>0</v>
      </c>
      <c r="F359" s="1">
        <v>0</v>
      </c>
      <c r="G359" s="2">
        <f t="shared" si="8"/>
        <v>1433560.7582799997</v>
      </c>
      <c r="H359" s="2">
        <f t="shared" si="9"/>
        <v>0.80000000010477379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143030.07</v>
      </c>
      <c r="D361" s="1">
        <f>'PR-RAS'!E366</f>
        <v>261310.93</v>
      </c>
      <c r="E361" s="1">
        <v>0</v>
      </c>
      <c r="F361" s="1">
        <v>0</v>
      </c>
      <c r="G361" s="2">
        <f t="shared" si="8"/>
        <v>239634.69479999997</v>
      </c>
      <c r="H361" s="2">
        <f t="shared" si="9"/>
        <v>0.14000000001396984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230829.56</v>
      </c>
      <c r="D362" s="1">
        <f>'PR-RAS'!E367</f>
        <v>534576.47</v>
      </c>
      <c r="E362" s="1">
        <v>0</v>
      </c>
      <c r="F362" s="1">
        <v>0</v>
      </c>
      <c r="G362" s="2">
        <f t="shared" si="8"/>
        <v>469293.6825</v>
      </c>
      <c r="H362" s="2">
        <f t="shared" si="9"/>
        <v>0.90999999997438863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51802.79</v>
      </c>
      <c r="D363" s="1">
        <f>'PR-RAS'!E368</f>
        <v>993461.22</v>
      </c>
      <c r="E363" s="1">
        <v>0</v>
      </c>
      <c r="F363" s="1">
        <v>0</v>
      </c>
      <c r="G363" s="2">
        <f t="shared" si="8"/>
        <v>738018.53325999994</v>
      </c>
      <c r="H363" s="2">
        <f t="shared" si="9"/>
        <v>0.42999999997118721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72927.069999999992</v>
      </c>
      <c r="D364" s="1">
        <f>'PR-RAS'!E369</f>
        <v>128604.13</v>
      </c>
      <c r="E364" s="1">
        <v>0</v>
      </c>
      <c r="F364" s="1">
        <v>0</v>
      </c>
      <c r="G364" s="2">
        <f t="shared" si="8"/>
        <v>119839.12479</v>
      </c>
      <c r="H364" s="2">
        <f t="shared" si="9"/>
        <v>0.19999999999708962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47731.13</v>
      </c>
      <c r="D365" s="1">
        <f>'PR-RAS'!E370</f>
        <v>32000.13</v>
      </c>
      <c r="E365" s="1">
        <v>0</v>
      </c>
      <c r="F365" s="1">
        <v>0</v>
      </c>
      <c r="G365" s="2">
        <f t="shared" si="8"/>
        <v>40670.225959999996</v>
      </c>
      <c r="H365" s="2">
        <f t="shared" si="9"/>
        <v>0.25999999999839929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1980</v>
      </c>
      <c r="E366" s="1">
        <v>0</v>
      </c>
      <c r="F366" s="1">
        <v>0</v>
      </c>
      <c r="G366" s="2">
        <f t="shared" si="8"/>
        <v>1445.3999999999999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5776.27</v>
      </c>
      <c r="D367" s="1">
        <f>'PR-RAS'!E372</f>
        <v>19708.61</v>
      </c>
      <c r="E367" s="1">
        <v>0</v>
      </c>
      <c r="F367" s="1">
        <v>0</v>
      </c>
      <c r="G367" s="2">
        <f t="shared" si="8"/>
        <v>16540.817340000001</v>
      </c>
      <c r="H367" s="2">
        <f t="shared" si="9"/>
        <v>0.65999999999985448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773.31</v>
      </c>
      <c r="D370" s="1">
        <f>'PR-RAS'!E375</f>
        <v>37130</v>
      </c>
      <c r="E370" s="1">
        <v>0</v>
      </c>
      <c r="F370" s="1">
        <v>0</v>
      </c>
      <c r="G370" s="2">
        <f t="shared" si="8"/>
        <v>27687.291389999999</v>
      </c>
      <c r="H370" s="2">
        <f t="shared" si="9"/>
        <v>0.30999999999994543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18646.36</v>
      </c>
      <c r="D371" s="1">
        <f>'PR-RAS'!E376</f>
        <v>37785.39</v>
      </c>
      <c r="E371" s="1">
        <v>0</v>
      </c>
      <c r="F371" s="1">
        <v>0</v>
      </c>
      <c r="G371" s="2">
        <f t="shared" si="8"/>
        <v>34860.341800000002</v>
      </c>
      <c r="H371" s="2">
        <f t="shared" si="9"/>
        <v>0.75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15170.32</v>
      </c>
      <c r="D378" s="1">
        <f>'PR-RAS'!E383</f>
        <v>14199.16</v>
      </c>
      <c r="E378" s="1">
        <v>0</v>
      </c>
      <c r="F378" s="1">
        <v>0</v>
      </c>
      <c r="G378" s="2">
        <f t="shared" si="8"/>
        <v>16425.377280000001</v>
      </c>
      <c r="H378" s="2">
        <f t="shared" si="9"/>
        <v>0.47999999999956344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15170.32</v>
      </c>
      <c r="D379" s="1">
        <f>'PR-RAS'!E384</f>
        <v>14199.16</v>
      </c>
      <c r="E379" s="1">
        <v>0</v>
      </c>
      <c r="F379" s="1">
        <v>0</v>
      </c>
      <c r="G379" s="2">
        <f t="shared" si="8"/>
        <v>16468.945919999998</v>
      </c>
      <c r="H379" s="2">
        <f t="shared" si="9"/>
        <v>0.47999999999956344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8975.7099999999991</v>
      </c>
      <c r="D386" s="1">
        <f>'PR-RAS'!E391</f>
        <v>773.36</v>
      </c>
      <c r="E386" s="1">
        <v>0</v>
      </c>
      <c r="F386" s="1">
        <v>0</v>
      </c>
      <c r="G386" s="2">
        <f t="shared" si="8"/>
        <v>4051.1355499999995</v>
      </c>
      <c r="H386" s="2">
        <f t="shared" si="9"/>
        <v>0.65000000000088676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8975.7099999999991</v>
      </c>
      <c r="D388" s="1">
        <f>'PR-RAS'!E393</f>
        <v>773.36</v>
      </c>
      <c r="E388" s="1">
        <v>0</v>
      </c>
      <c r="F388" s="1">
        <v>0</v>
      </c>
      <c r="G388" s="2">
        <f t="shared" si="8"/>
        <v>4072.1804099999995</v>
      </c>
      <c r="H388" s="2">
        <f t="shared" si="9"/>
        <v>0.65000000000088676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70367.679999999993</v>
      </c>
      <c r="D397" s="1">
        <f>'PR-RAS'!E402</f>
        <v>57814.13</v>
      </c>
      <c r="E397" s="1">
        <v>0</v>
      </c>
      <c r="F397" s="1">
        <v>0</v>
      </c>
      <c r="G397" s="2">
        <f t="shared" si="8"/>
        <v>73654.392240000001</v>
      </c>
      <c r="H397" s="2">
        <f t="shared" si="9"/>
        <v>0.45000000000436557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70367.679999999993</v>
      </c>
      <c r="D401" s="1">
        <f>'PR-RAS'!E406</f>
        <v>57814.13</v>
      </c>
      <c r="E401" s="1">
        <v>0</v>
      </c>
      <c r="F401" s="1">
        <v>0</v>
      </c>
      <c r="G401" s="2">
        <f t="shared" si="8"/>
        <v>74398.376000000004</v>
      </c>
      <c r="H401" s="2">
        <f t="shared" si="9"/>
        <v>0.45000000000436557</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350179.27999999991</v>
      </c>
      <c r="D403" s="1">
        <f>'PR-RAS'!E408</f>
        <v>1949024.5899999999</v>
      </c>
      <c r="E403" s="1">
        <v>0</v>
      </c>
      <c r="F403" s="1">
        <v>0</v>
      </c>
      <c r="G403" s="2">
        <f t="shared" si="8"/>
        <v>1707787.8409200001</v>
      </c>
      <c r="H403" s="2">
        <f t="shared" si="9"/>
        <v>0.69000000006053597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4689243.99</v>
      </c>
      <c r="D405" s="1">
        <f>'PR-RAS'!E410</f>
        <v>0.05</v>
      </c>
      <c r="E405" s="1">
        <v>0</v>
      </c>
      <c r="F405" s="1">
        <v>0</v>
      </c>
      <c r="G405" s="2">
        <f t="shared" si="8"/>
        <v>1894454.6123600001</v>
      </c>
      <c r="H405" s="2">
        <f t="shared" si="9"/>
        <v>5.9999999776482585E-2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196281.11</v>
      </c>
      <c r="D406" s="1">
        <f>'PR-RAS'!E411</f>
        <v>93521.94</v>
      </c>
      <c r="E406" s="1">
        <v>0</v>
      </c>
      <c r="F406" s="1">
        <v>0</v>
      </c>
      <c r="G406" s="2">
        <f t="shared" si="8"/>
        <v>155246.62095000001</v>
      </c>
      <c r="H406" s="2">
        <f t="shared" si="9"/>
        <v>0.16999999998370185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5605439.3700000001</v>
      </c>
      <c r="D407" s="1">
        <f>'PR-RAS'!E412</f>
        <v>9821418.8100000005</v>
      </c>
      <c r="E407" s="1">
        <v>0</v>
      </c>
      <c r="F407" s="1">
        <v>0</v>
      </c>
      <c r="G407" s="2">
        <f t="shared" si="8"/>
        <v>10250800.457940001</v>
      </c>
      <c r="H407" s="2">
        <f t="shared" si="9"/>
        <v>0.55999999959021807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5095453.7</v>
      </c>
      <c r="D408" s="1">
        <f>'PR-RAS'!E413</f>
        <v>6605680.2799999993</v>
      </c>
      <c r="E408" s="1">
        <v>0</v>
      </c>
      <c r="F408" s="1">
        <v>0</v>
      </c>
      <c r="G408" s="2">
        <f t="shared" si="8"/>
        <v>7450873.4038199987</v>
      </c>
      <c r="H408" s="2">
        <f t="shared" si="9"/>
        <v>0.57999999914318323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509985.66999999993</v>
      </c>
      <c r="D409" s="1">
        <f>'PR-RAS'!E414</f>
        <v>3215738.5300000012</v>
      </c>
      <c r="E409" s="1">
        <v>0</v>
      </c>
      <c r="F409" s="1">
        <v>0</v>
      </c>
      <c r="G409" s="2">
        <f t="shared" si="8"/>
        <v>2832116.7938400009</v>
      </c>
      <c r="H409" s="2">
        <f t="shared" si="9"/>
        <v>0.79999999888241291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193509.14</v>
      </c>
      <c r="E411" s="1">
        <v>0</v>
      </c>
      <c r="F411" s="1">
        <v>0</v>
      </c>
      <c r="G411" s="2">
        <f t="shared" si="8"/>
        <v>158677.49480000001</v>
      </c>
      <c r="H411" s="2">
        <f t="shared" si="9"/>
        <v>0.14000000001396984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860829.94000000041</v>
      </c>
      <c r="D412" s="1">
        <f>'PR-RAS'!E417</f>
        <v>0</v>
      </c>
      <c r="E412" s="1">
        <v>0</v>
      </c>
      <c r="F412" s="1">
        <v>0</v>
      </c>
      <c r="G412" s="2">
        <f t="shared" si="8"/>
        <v>353801.10534000013</v>
      </c>
      <c r="H412" s="2">
        <f t="shared" si="9"/>
        <v>5.9999999590218067E-2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5657317.9700000007</v>
      </c>
      <c r="D413" s="1">
        <f>'PR-RAS'!E418</f>
        <v>4183265.46</v>
      </c>
      <c r="E413" s="1">
        <v>0</v>
      </c>
      <c r="F413" s="1">
        <v>0</v>
      </c>
      <c r="G413" s="2">
        <f t="shared" si="8"/>
        <v>5777825.7426800001</v>
      </c>
      <c r="H413" s="2">
        <f t="shared" si="9"/>
        <v>0.48999999929219484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250000</v>
      </c>
      <c r="D414" s="1">
        <f>'PR-RAS'!E420</f>
        <v>0</v>
      </c>
      <c r="E414" s="1">
        <v>0</v>
      </c>
      <c r="F414" s="1">
        <v>0</v>
      </c>
      <c r="G414" s="2">
        <f t="shared" si="8"/>
        <v>103250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250000</v>
      </c>
      <c r="D478" s="1">
        <f>'PR-RAS'!E484</f>
        <v>0</v>
      </c>
      <c r="E478" s="1">
        <v>0</v>
      </c>
      <c r="F478" s="1">
        <v>0</v>
      </c>
      <c r="G478" s="2">
        <f t="shared" si="8"/>
        <v>119250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250000</v>
      </c>
      <c r="D489" s="1">
        <f>'PR-RAS'!E495</f>
        <v>0</v>
      </c>
      <c r="E489" s="1">
        <v>0</v>
      </c>
      <c r="F489" s="1">
        <v>0</v>
      </c>
      <c r="G489" s="2">
        <f t="shared" si="8"/>
        <v>122000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250000</v>
      </c>
      <c r="D490" s="1">
        <f>'PR-RAS'!E496</f>
        <v>0</v>
      </c>
      <c r="E490" s="1">
        <v>0</v>
      </c>
      <c r="F490" s="1">
        <v>0</v>
      </c>
      <c r="G490" s="2">
        <f t="shared" si="8"/>
        <v>122250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585371.92000000004</v>
      </c>
      <c r="D522" s="1">
        <f>'PR-RAS'!E528</f>
        <v>250000</v>
      </c>
      <c r="E522" s="1">
        <v>0</v>
      </c>
      <c r="F522" s="1">
        <v>0</v>
      </c>
      <c r="G522" s="2">
        <f t="shared" ref="G522:G809" si="10">(B522/1000)*(C522*1+D522*2)</f>
        <v>565478.77032000001</v>
      </c>
      <c r="H522" s="2">
        <f t="shared" ref="H522:H809" si="11">ABS(C522-ROUND(C522,0))+ABS(D522-ROUND(D522,0))</f>
        <v>7.9999999958090484E-2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585371.92000000004</v>
      </c>
      <c r="D587" s="1">
        <f>'PR-RAS'!E593</f>
        <v>250000</v>
      </c>
      <c r="E587" s="1">
        <v>0</v>
      </c>
      <c r="F587" s="1">
        <v>0</v>
      </c>
      <c r="G587" s="2">
        <f t="shared" si="10"/>
        <v>636027.94511999993</v>
      </c>
      <c r="H587" s="2">
        <f t="shared" si="11"/>
        <v>7.9999999958090484E-2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530000</v>
      </c>
      <c r="D599" s="1">
        <f>'PR-RAS'!E605</f>
        <v>250000</v>
      </c>
      <c r="E599" s="1">
        <v>0</v>
      </c>
      <c r="F599" s="1">
        <v>0</v>
      </c>
      <c r="G599" s="2">
        <f t="shared" si="10"/>
        <v>615940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530000</v>
      </c>
      <c r="D600" s="1">
        <f>'PR-RAS'!E606</f>
        <v>250000</v>
      </c>
      <c r="E600" s="1">
        <v>0</v>
      </c>
      <c r="F600" s="1">
        <v>0</v>
      </c>
      <c r="G600" s="2">
        <f t="shared" si="10"/>
        <v>616970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55371.92</v>
      </c>
      <c r="D611" s="1">
        <f>'PR-RAS'!E617</f>
        <v>0</v>
      </c>
      <c r="E611" s="1">
        <v>0</v>
      </c>
      <c r="F611" s="1">
        <v>0</v>
      </c>
      <c r="G611" s="2">
        <f t="shared" si="10"/>
        <v>33776.871200000001</v>
      </c>
      <c r="H611" s="2">
        <f t="shared" si="11"/>
        <v>8.000000000174623E-2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55371.92</v>
      </c>
      <c r="D612" s="1">
        <f>'PR-RAS'!E618</f>
        <v>0</v>
      </c>
      <c r="E612" s="1">
        <v>0</v>
      </c>
      <c r="F612" s="1">
        <v>0</v>
      </c>
      <c r="G612" s="2">
        <f t="shared" si="10"/>
        <v>33832.243119999999</v>
      </c>
      <c r="H612" s="2">
        <f t="shared" si="11"/>
        <v>8.000000000174623E-2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335371.92000000004</v>
      </c>
      <c r="D630" s="1">
        <f>'PR-RAS'!E636</f>
        <v>250000</v>
      </c>
      <c r="E630" s="1">
        <v>0</v>
      </c>
      <c r="F630" s="1">
        <v>0</v>
      </c>
      <c r="G630" s="2">
        <f t="shared" si="10"/>
        <v>525448.93767999997</v>
      </c>
      <c r="H630" s="2">
        <f t="shared" si="11"/>
        <v>7.9999999958090484E-2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853380.26</v>
      </c>
      <c r="D631" s="1">
        <f>'PR-RAS'!E637</f>
        <v>0</v>
      </c>
      <c r="E631" s="1">
        <v>0</v>
      </c>
      <c r="F631" s="1">
        <v>0</v>
      </c>
      <c r="G631" s="2">
        <f t="shared" si="10"/>
        <v>537629.5638</v>
      </c>
      <c r="H631" s="2">
        <f t="shared" si="11"/>
        <v>0.26000000000931323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5855439.3700000001</v>
      </c>
      <c r="D633" s="1">
        <f>'PR-RAS'!E639</f>
        <v>9821418.8100000005</v>
      </c>
      <c r="E633" s="1">
        <v>0</v>
      </c>
      <c r="F633" s="1">
        <v>0</v>
      </c>
      <c r="G633" s="2">
        <f t="shared" si="10"/>
        <v>16114911.057680001</v>
      </c>
      <c r="H633" s="2">
        <f t="shared" si="11"/>
        <v>0.55999999959021807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5680825.6200000001</v>
      </c>
      <c r="D634" s="1">
        <f>'PR-RAS'!E640</f>
        <v>6855680.2799999993</v>
      </c>
      <c r="E634" s="1">
        <v>0</v>
      </c>
      <c r="F634" s="1">
        <v>0</v>
      </c>
      <c r="G634" s="2">
        <f t="shared" si="10"/>
        <v>12275253.85194</v>
      </c>
      <c r="H634" s="2">
        <f t="shared" si="11"/>
        <v>0.65999999921768904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174613.75</v>
      </c>
      <c r="D635" s="1">
        <f>'PR-RAS'!E641</f>
        <v>2965738.5300000012</v>
      </c>
      <c r="E635" s="1">
        <v>0</v>
      </c>
      <c r="F635" s="1">
        <v>0</v>
      </c>
      <c r="G635" s="2">
        <f t="shared" si="10"/>
        <v>3871261.5735400016</v>
      </c>
      <c r="H635" s="2">
        <f t="shared" si="11"/>
        <v>0.7199999988079071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193509.14</v>
      </c>
      <c r="E637" s="1">
        <v>0</v>
      </c>
      <c r="F637" s="1">
        <v>0</v>
      </c>
      <c r="G637" s="2">
        <f t="shared" si="10"/>
        <v>246143.62608000002</v>
      </c>
      <c r="H637" s="2">
        <f t="shared" si="11"/>
        <v>0.14000000001396984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7449.6800000004005</v>
      </c>
      <c r="D638" s="1">
        <f>'PR-RAS'!E644</f>
        <v>0</v>
      </c>
      <c r="E638" s="1">
        <v>0</v>
      </c>
      <c r="F638" s="1">
        <v>0</v>
      </c>
      <c r="G638" s="2">
        <f t="shared" si="10"/>
        <v>4745.4461600002551</v>
      </c>
      <c r="H638" s="2">
        <f t="shared" si="11"/>
        <v>0.31999999959953129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167164.0699999996</v>
      </c>
      <c r="D639" s="1">
        <f>'PR-RAS'!E645</f>
        <v>3159247.6700000013</v>
      </c>
      <c r="E639" s="1">
        <v>0</v>
      </c>
      <c r="F639" s="1">
        <v>0</v>
      </c>
      <c r="G639" s="2">
        <f t="shared" si="10"/>
        <v>4137850.7035800014</v>
      </c>
      <c r="H639" s="2">
        <f t="shared" si="11"/>
        <v>0.39999999827705324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21035.279999999999</v>
      </c>
      <c r="D641" s="1">
        <f>'PR-RAS'!E647</f>
        <v>43598.5</v>
      </c>
      <c r="E641" s="1">
        <v>0</v>
      </c>
      <c r="F641" s="1">
        <v>0</v>
      </c>
      <c r="G641" s="2">
        <f t="shared" si="10"/>
        <v>69268.659199999995</v>
      </c>
      <c r="H641" s="2">
        <f t="shared" si="11"/>
        <v>0.77999999999883585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256254.15</v>
      </c>
      <c r="D642" s="1">
        <f>'PR-RAS'!E649</f>
        <v>504422.63</v>
      </c>
      <c r="E642" s="1">
        <v>0</v>
      </c>
      <c r="F642" s="1">
        <v>0</v>
      </c>
      <c r="G642" s="2">
        <f t="shared" si="10"/>
        <v>810928.72181000002</v>
      </c>
      <c r="H642" s="2">
        <f t="shared" si="11"/>
        <v>0.51999999998952262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7948282.4900000002</v>
      </c>
      <c r="D643" s="1">
        <f>'PR-RAS'!E650</f>
        <v>11819362.68</v>
      </c>
      <c r="E643" s="1">
        <v>0</v>
      </c>
      <c r="F643" s="1">
        <v>0</v>
      </c>
      <c r="G643" s="2">
        <f t="shared" si="10"/>
        <v>20278859.039700001</v>
      </c>
      <c r="H643" s="2">
        <f t="shared" si="11"/>
        <v>0.81000000052154064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7700114.0099999998</v>
      </c>
      <c r="D644" s="1">
        <f>'PR-RAS'!E651</f>
        <v>9112207.3800000008</v>
      </c>
      <c r="E644" s="1">
        <v>0</v>
      </c>
      <c r="F644" s="1">
        <v>0</v>
      </c>
      <c r="G644" s="2">
        <f t="shared" si="10"/>
        <v>16669471.999110002</v>
      </c>
      <c r="H644" s="2">
        <f t="shared" si="11"/>
        <v>0.39000000059604645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504422.63000000082</v>
      </c>
      <c r="D645" s="1">
        <f>'PR-RAS'!E652</f>
        <v>3211577.9299999997</v>
      </c>
      <c r="E645" s="1">
        <v>0</v>
      </c>
      <c r="F645" s="1">
        <v>0</v>
      </c>
      <c r="G645" s="2">
        <f t="shared" si="10"/>
        <v>4461360.5475599999</v>
      </c>
      <c r="H645" s="2">
        <f t="shared" si="11"/>
        <v>0.43999999947845936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v>
      </c>
      <c r="D646" s="1">
        <f>'PR-RAS'!E653</f>
        <v>51</v>
      </c>
      <c r="E646" s="1">
        <v>0</v>
      </c>
      <c r="F646" s="1">
        <v>0</v>
      </c>
      <c r="G646" s="2">
        <f t="shared" si="10"/>
        <v>78.69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44</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v>
      </c>
      <c r="D648" s="1">
        <f>'PR-RAS'!E655</f>
        <v>51</v>
      </c>
      <c r="E648" s="1">
        <v>0</v>
      </c>
      <c r="F648" s="1">
        <v>0</v>
      </c>
      <c r="G648" s="2">
        <f t="shared" si="10"/>
        <v>78.933999999999997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47</v>
      </c>
      <c r="E649" s="1">
        <v>0</v>
      </c>
      <c r="F649" s="1">
        <v>0</v>
      </c>
      <c r="G649" s="2">
        <f t="shared" si="10"/>
        <v>88.128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48.1</v>
      </c>
      <c r="D653" s="1">
        <f>'PR-RAS'!E660</f>
        <v>0</v>
      </c>
      <c r="E653" s="1">
        <v>0</v>
      </c>
      <c r="F653" s="1">
        <v>0</v>
      </c>
      <c r="G653" s="2">
        <f t="shared" si="10"/>
        <v>31.361200000000004</v>
      </c>
      <c r="H653" s="2">
        <f t="shared" si="11"/>
        <v>0.10000000000000142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1221790.94</v>
      </c>
      <c r="D654" s="1">
        <f>'PR-RAS'!E661</f>
        <v>1269790.32</v>
      </c>
      <c r="E654" s="1">
        <v>0</v>
      </c>
      <c r="F654" s="1">
        <v>0</v>
      </c>
      <c r="G654" s="2">
        <f t="shared" si="10"/>
        <v>2456175.6417400003</v>
      </c>
      <c r="H654" s="2">
        <f t="shared" si="11"/>
        <v>0.38000000012107193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816506.27</v>
      </c>
      <c r="D655" s="1">
        <f>'PR-RAS'!E662</f>
        <v>562972.69999999995</v>
      </c>
      <c r="E655" s="1">
        <v>0</v>
      </c>
      <c r="F655" s="1">
        <v>0</v>
      </c>
      <c r="G655" s="2">
        <f t="shared" si="10"/>
        <v>1270363.39218</v>
      </c>
      <c r="H655" s="2">
        <f t="shared" si="11"/>
        <v>0.57000000006519258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230438.66</v>
      </c>
      <c r="D658" s="1">
        <f>'PR-RAS'!E665</f>
        <v>35000</v>
      </c>
      <c r="E658" s="1">
        <v>0</v>
      </c>
      <c r="F658" s="1">
        <v>0</v>
      </c>
      <c r="G658" s="2">
        <f t="shared" si="10"/>
        <v>197388.19962000003</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15750</v>
      </c>
      <c r="D659" s="1">
        <f>'PR-RAS'!E666</f>
        <v>650</v>
      </c>
      <c r="E659" s="1">
        <v>0</v>
      </c>
      <c r="F659" s="1">
        <v>0</v>
      </c>
      <c r="G659" s="2">
        <f t="shared" si="10"/>
        <v>11218.9</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14617.32</v>
      </c>
      <c r="D668" s="1">
        <f>'PR-RAS'!E675</f>
        <v>29796.240000000002</v>
      </c>
      <c r="E668" s="1">
        <v>0</v>
      </c>
      <c r="F668" s="1">
        <v>0</v>
      </c>
      <c r="G668" s="2">
        <f t="shared" si="10"/>
        <v>49497.936600000008</v>
      </c>
      <c r="H668" s="2">
        <f t="shared" si="11"/>
        <v>0.56000000000130967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12578.02</v>
      </c>
      <c r="D670" s="1">
        <f>'PR-RAS'!E677</f>
        <v>13810.06</v>
      </c>
      <c r="E670" s="1">
        <v>0</v>
      </c>
      <c r="F670" s="1">
        <v>0</v>
      </c>
      <c r="G670" s="2">
        <f t="shared" si="10"/>
        <v>26892.555660000002</v>
      </c>
      <c r="H670" s="2">
        <f t="shared" si="11"/>
        <v>7.999999999992724E-2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199077.05</v>
      </c>
      <c r="D687" s="1">
        <f>'PR-RAS'!E694</f>
        <v>291090.07</v>
      </c>
      <c r="E687" s="1">
        <v>0</v>
      </c>
      <c r="F687" s="1">
        <v>0</v>
      </c>
      <c r="G687" s="2">
        <f t="shared" si="10"/>
        <v>535942.43234000006</v>
      </c>
      <c r="H687" s="2">
        <f t="shared" si="11"/>
        <v>0.11999999999534339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20177.68</v>
      </c>
      <c r="D711" s="1">
        <f>'PR-RAS'!E718</f>
        <v>24191.66</v>
      </c>
      <c r="E711" s="1">
        <v>0</v>
      </c>
      <c r="F711" s="1">
        <v>0</v>
      </c>
      <c r="G711" s="2">
        <f t="shared" si="10"/>
        <v>48678.31</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199.08</v>
      </c>
      <c r="D712" s="1">
        <f>'PR-RAS'!E719</f>
        <v>199.08</v>
      </c>
      <c r="E712" s="1">
        <v>0</v>
      </c>
      <c r="F712" s="1">
        <v>0</v>
      </c>
      <c r="G712" s="2">
        <f t="shared" si="10"/>
        <v>424.63763999999998</v>
      </c>
      <c r="H712" s="2">
        <f t="shared" si="11"/>
        <v>0.16000000000002501</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1035.71</v>
      </c>
      <c r="D713" s="1">
        <f>'PR-RAS'!E720</f>
        <v>1865.53</v>
      </c>
      <c r="E713" s="1">
        <v>0</v>
      </c>
      <c r="F713" s="1">
        <v>0</v>
      </c>
      <c r="G713" s="2">
        <f t="shared" si="10"/>
        <v>3393.9402400000004</v>
      </c>
      <c r="H713" s="2">
        <f t="shared" si="11"/>
        <v>0.75999999999999091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755.97</v>
      </c>
      <c r="D714" s="1">
        <f>'PR-RAS'!E721</f>
        <v>0</v>
      </c>
      <c r="E714" s="1">
        <v>0</v>
      </c>
      <c r="F714" s="1">
        <v>0</v>
      </c>
      <c r="G714" s="2">
        <f t="shared" si="10"/>
        <v>539.00661000000002</v>
      </c>
      <c r="H714" s="2">
        <f t="shared" si="11"/>
        <v>2.9999999999972715E-2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38071.120000000003</v>
      </c>
      <c r="D715" s="1">
        <f>'PR-RAS'!E722</f>
        <v>1842.24</v>
      </c>
      <c r="E715" s="1">
        <v>0</v>
      </c>
      <c r="F715" s="1">
        <v>0</v>
      </c>
      <c r="G715" s="2">
        <f t="shared" si="10"/>
        <v>29813.498400000004</v>
      </c>
      <c r="H715" s="2">
        <f t="shared" si="11"/>
        <v>0.36000000000262844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14764.2</v>
      </c>
      <c r="D716" s="1">
        <f>'PR-RAS'!E723</f>
        <v>30574.91</v>
      </c>
      <c r="E716" s="1">
        <v>0</v>
      </c>
      <c r="F716" s="1">
        <v>0</v>
      </c>
      <c r="G716" s="2">
        <f t="shared" si="10"/>
        <v>54278.524299999997</v>
      </c>
      <c r="H716" s="2">
        <f t="shared" si="11"/>
        <v>0.29000000000087311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46267.199999999997</v>
      </c>
      <c r="D717" s="1">
        <f>'PR-RAS'!E724</f>
        <v>46267.199999999997</v>
      </c>
      <c r="E717" s="1">
        <v>0</v>
      </c>
      <c r="F717" s="1">
        <v>0</v>
      </c>
      <c r="G717" s="2">
        <f t="shared" si="10"/>
        <v>99381.945599999977</v>
      </c>
      <c r="H717" s="2">
        <f t="shared" si="11"/>
        <v>0.39999999999417923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22816.77</v>
      </c>
      <c r="D718" s="1">
        <f>'PR-RAS'!E725</f>
        <v>22723.79</v>
      </c>
      <c r="E718" s="1">
        <v>0</v>
      </c>
      <c r="F718" s="1">
        <v>0</v>
      </c>
      <c r="G718" s="2">
        <f t="shared" si="10"/>
        <v>48945.538950000002</v>
      </c>
      <c r="H718" s="2">
        <f t="shared" si="11"/>
        <v>0.43999999999869033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1243.9000000000001</v>
      </c>
      <c r="D719" s="1">
        <f>'PR-RAS'!E726</f>
        <v>0</v>
      </c>
      <c r="E719" s="1">
        <v>0</v>
      </c>
      <c r="F719" s="1">
        <v>0</v>
      </c>
      <c r="G719" s="2">
        <f t="shared" si="10"/>
        <v>893.12020000000007</v>
      </c>
      <c r="H719" s="2">
        <f t="shared" si="11"/>
        <v>9.9999999999909051E-2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1.46</v>
      </c>
      <c r="E732" s="1">
        <v>0</v>
      </c>
      <c r="F732" s="1">
        <v>0</v>
      </c>
      <c r="G732" s="2">
        <f t="shared" si="10"/>
        <v>2.1345199999999998</v>
      </c>
      <c r="H732" s="2">
        <f t="shared" si="11"/>
        <v>0.45999999999999996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4003.09</v>
      </c>
      <c r="D753" s="1">
        <f>'PR-RAS'!E760</f>
        <v>2355.7800000000002</v>
      </c>
      <c r="E753" s="1">
        <v>0</v>
      </c>
      <c r="F753" s="1">
        <v>0</v>
      </c>
      <c r="G753" s="2">
        <f t="shared" si="10"/>
        <v>6553.4168000000009</v>
      </c>
      <c r="H753" s="2">
        <f t="shared" si="11"/>
        <v>0.30999999999994543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5000</v>
      </c>
      <c r="E756" s="1">
        <v>0</v>
      </c>
      <c r="F756" s="1">
        <v>0</v>
      </c>
      <c r="G756" s="2">
        <f t="shared" si="10"/>
        <v>7550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883232.4</v>
      </c>
      <c r="D809" s="1">
        <f>'PR-RAS'!E816</f>
        <v>689200.82</v>
      </c>
      <c r="E809" s="1">
        <v>0</v>
      </c>
      <c r="F809" s="1">
        <v>0</v>
      </c>
      <c r="G809" s="2">
        <f t="shared" si="10"/>
        <v>1827400.3043200001</v>
      </c>
      <c r="H809" s="2">
        <f t="shared" si="11"/>
        <v>0.58000000007450581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2834.5</v>
      </c>
      <c r="D810" s="1">
        <f>'PR-RAS'!E817</f>
        <v>34697.58</v>
      </c>
      <c r="E810" s="1">
        <v>0</v>
      </c>
      <c r="F810" s="1">
        <v>0</v>
      </c>
      <c r="G810" s="2">
        <f t="shared" ref="G810:G983" si="18">(B810/1000)*(C810*1+D810*2)</f>
        <v>58433.794940000007</v>
      </c>
      <c r="H810" s="2">
        <f t="shared" ref="H810:H1067" si="19">ABS(C810-ROUND(C810,0))+ABS(D810-ROUND(D810,0))</f>
        <v>0.91999999999825377</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51160.23</v>
      </c>
      <c r="D812" s="1">
        <f>'PR-RAS'!E819</f>
        <v>53885.440000000002</v>
      </c>
      <c r="E812" s="1">
        <v>0</v>
      </c>
      <c r="F812" s="1">
        <v>0</v>
      </c>
      <c r="G812" s="2">
        <f t="shared" si="18"/>
        <v>128893.13021000002</v>
      </c>
      <c r="H812" s="2">
        <f t="shared" si="19"/>
        <v>0.67000000000552973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50745.3</v>
      </c>
      <c r="D816" s="1">
        <f>'PR-RAS'!E823</f>
        <v>52116.75</v>
      </c>
      <c r="E816" s="1">
        <v>0</v>
      </c>
      <c r="F816" s="1">
        <v>0</v>
      </c>
      <c r="G816" s="2">
        <f t="shared" si="18"/>
        <v>126307.72199999998</v>
      </c>
      <c r="H816" s="2">
        <f t="shared" si="19"/>
        <v>0.55000000000291038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25887.19</v>
      </c>
      <c r="D817" s="1">
        <f>'PR-RAS'!E824</f>
        <v>25132.49</v>
      </c>
      <c r="E817" s="1">
        <v>0</v>
      </c>
      <c r="F817" s="1">
        <v>0</v>
      </c>
      <c r="G817" s="2">
        <f t="shared" si="18"/>
        <v>62140.170719999995</v>
      </c>
      <c r="H817" s="2">
        <f t="shared" si="19"/>
        <v>0.68000000000029104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30545.38</v>
      </c>
      <c r="D819" s="1">
        <f>'PR-RAS'!E826</f>
        <v>7565.77</v>
      </c>
      <c r="E819" s="1">
        <v>0</v>
      </c>
      <c r="F819" s="1">
        <v>0</v>
      </c>
      <c r="G819" s="2">
        <f t="shared" si="18"/>
        <v>37363.720559999994</v>
      </c>
      <c r="H819" s="2">
        <f t="shared" si="19"/>
        <v>0.61000000000058208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28418.61</v>
      </c>
      <c r="D822" s="1">
        <f>'PR-RAS'!E829</f>
        <v>0</v>
      </c>
      <c r="E822" s="1">
        <v>0</v>
      </c>
      <c r="F822" s="1">
        <v>0</v>
      </c>
      <c r="G822" s="2">
        <f t="shared" si="18"/>
        <v>23331.678809999998</v>
      </c>
      <c r="H822" s="2">
        <f t="shared" si="19"/>
        <v>0.38999999999941792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250000</v>
      </c>
      <c r="D878" s="1">
        <f>'PR-RAS'!E885</f>
        <v>0</v>
      </c>
      <c r="E878" s="1">
        <v>0</v>
      </c>
      <c r="F878" s="1">
        <v>0</v>
      </c>
      <c r="G878" s="2">
        <f t="shared" si="18"/>
        <v>219250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530000</v>
      </c>
      <c r="D946" s="1">
        <f>'PR-RAS'!E953</f>
        <v>250000</v>
      </c>
      <c r="E946" s="1">
        <v>0</v>
      </c>
      <c r="F946" s="1">
        <v>0</v>
      </c>
      <c r="G946" s="2">
        <f t="shared" si="18"/>
        <v>973350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55371.92</v>
      </c>
      <c r="D961" s="1">
        <f>'PR-RAS'!E968</f>
        <v>0</v>
      </c>
      <c r="E961" s="1">
        <v>0</v>
      </c>
      <c r="F961" s="1">
        <v>0</v>
      </c>
      <c r="G961" s="2">
        <f t="shared" si="18"/>
        <v>53157.043199999993</v>
      </c>
      <c r="H961" s="2">
        <f t="shared" si="19"/>
        <v>8.000000000174623E-2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21039186.200000003</v>
      </c>
      <c r="D984" s="6">
        <f>BILANCA!E6</f>
        <v>22392169.869999997</v>
      </c>
      <c r="E984" s="6">
        <v>0</v>
      </c>
      <c r="F984" s="6">
        <v>0</v>
      </c>
      <c r="G984" s="7">
        <f t="shared" ref="G984:G1241" si="22">B984/1000*C984+B984/500*D984</f>
        <v>65823.525939999992</v>
      </c>
      <c r="H984" s="7">
        <f t="shared" si="19"/>
        <v>0.33000000566244125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13157690.130000001</v>
      </c>
      <c r="D985" s="1">
        <f>BILANCA!E7</f>
        <v>13301152</v>
      </c>
      <c r="E985" s="1">
        <v>0</v>
      </c>
      <c r="F985" s="1">
        <v>0</v>
      </c>
      <c r="G985" s="2">
        <f t="shared" si="22"/>
        <v>79519.988259999998</v>
      </c>
      <c r="H985" s="2">
        <f t="shared" si="19"/>
        <v>0.13000000081956387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358090.06</v>
      </c>
      <c r="D986" s="1">
        <f>BILANCA!E8</f>
        <v>382390.06</v>
      </c>
      <c r="E986" s="1">
        <v>0</v>
      </c>
      <c r="F986" s="1">
        <v>0</v>
      </c>
      <c r="G986" s="2">
        <f t="shared" si="22"/>
        <v>3368.6105400000001</v>
      </c>
      <c r="H986" s="2">
        <f t="shared" si="19"/>
        <v>0.11999999999534339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352117.29</v>
      </c>
      <c r="D987" s="1">
        <f>BILANCA!E9</f>
        <v>376417.29</v>
      </c>
      <c r="E987" s="1">
        <v>0</v>
      </c>
      <c r="F987" s="1">
        <v>0</v>
      </c>
      <c r="G987" s="2">
        <f t="shared" si="22"/>
        <v>4419.8074799999995</v>
      </c>
      <c r="H987" s="2">
        <f t="shared" si="19"/>
        <v>0.57999999995809048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5972.77</v>
      </c>
      <c r="D988" s="1">
        <f>BILANCA!E10</f>
        <v>5972.77</v>
      </c>
      <c r="E988" s="1">
        <v>0</v>
      </c>
      <c r="F988" s="1">
        <v>0</v>
      </c>
      <c r="G988" s="2">
        <f t="shared" si="22"/>
        <v>89.591550000000012</v>
      </c>
      <c r="H988" s="2">
        <f t="shared" si="19"/>
        <v>0.45999999999912689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12502361.51</v>
      </c>
      <c r="D990" s="1">
        <f>BILANCA!E12</f>
        <v>12673413.58</v>
      </c>
      <c r="E990" s="1">
        <v>0</v>
      </c>
      <c r="F990" s="1">
        <v>0</v>
      </c>
      <c r="G990" s="2">
        <f t="shared" si="22"/>
        <v>264944.32068999996</v>
      </c>
      <c r="H990" s="2">
        <f t="shared" si="19"/>
        <v>0.91000000014901161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11483241.380000001</v>
      </c>
      <c r="D991" s="1">
        <f>BILANCA!E13</f>
        <v>11842952.83</v>
      </c>
      <c r="E991" s="1">
        <v>0</v>
      </c>
      <c r="F991" s="1">
        <v>0</v>
      </c>
      <c r="G991" s="2">
        <f t="shared" si="22"/>
        <v>281353.17632000003</v>
      </c>
      <c r="H991" s="2">
        <f t="shared" si="19"/>
        <v>0.55000000074505806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375450.69</v>
      </c>
      <c r="D992" s="1">
        <f>BILANCA!E14</f>
        <v>383753.19</v>
      </c>
      <c r="E992" s="1">
        <v>0</v>
      </c>
      <c r="F992" s="1">
        <v>0</v>
      </c>
      <c r="G992" s="2">
        <f t="shared" si="22"/>
        <v>10286.61363</v>
      </c>
      <c r="H992" s="2">
        <f t="shared" si="19"/>
        <v>0.5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9743323.7300000004</v>
      </c>
      <c r="D993" s="1">
        <f>BILANCA!E15</f>
        <v>10000778.92</v>
      </c>
      <c r="E993" s="1">
        <v>0</v>
      </c>
      <c r="F993" s="1">
        <v>0</v>
      </c>
      <c r="G993" s="2">
        <f t="shared" si="22"/>
        <v>297448.81570000004</v>
      </c>
      <c r="H993" s="2">
        <f t="shared" si="19"/>
        <v>0.34999999962747097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11433287.029999999</v>
      </c>
      <c r="D994" s="1">
        <f>BILANCA!E16</f>
        <v>12811368.27</v>
      </c>
      <c r="E994" s="1">
        <v>0</v>
      </c>
      <c r="F994" s="1">
        <v>0</v>
      </c>
      <c r="G994" s="2">
        <f t="shared" si="22"/>
        <v>407616.25926999992</v>
      </c>
      <c r="H994" s="2">
        <f t="shared" si="19"/>
        <v>0.29999999888241291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4092044.3</v>
      </c>
      <c r="D995" s="1">
        <f>BILANCA!E17</f>
        <v>3870018.37</v>
      </c>
      <c r="E995" s="1">
        <v>0</v>
      </c>
      <c r="F995" s="1">
        <v>0</v>
      </c>
      <c r="G995" s="2">
        <f t="shared" si="22"/>
        <v>141984.97248</v>
      </c>
      <c r="H995" s="2">
        <f t="shared" si="19"/>
        <v>0.66999999992549419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14160864.369999999</v>
      </c>
      <c r="D996" s="1">
        <f>BILANCA!E18</f>
        <v>15222965.92</v>
      </c>
      <c r="E996" s="1">
        <v>0</v>
      </c>
      <c r="F996" s="1">
        <v>0</v>
      </c>
      <c r="G996" s="2">
        <f t="shared" si="22"/>
        <v>579888.35072999995</v>
      </c>
      <c r="H996" s="2">
        <f t="shared" si="19"/>
        <v>0.44999999925494194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385106.34999999986</v>
      </c>
      <c r="D997" s="1">
        <f>BILANCA!E19</f>
        <v>308673.17000000004</v>
      </c>
      <c r="E997" s="1">
        <v>0</v>
      </c>
      <c r="F997" s="1">
        <v>0</v>
      </c>
      <c r="G997" s="2">
        <f t="shared" si="22"/>
        <v>14034.337659999999</v>
      </c>
      <c r="H997" s="2">
        <f t="shared" si="19"/>
        <v>0.51999999990221113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746884.38</v>
      </c>
      <c r="D998" s="1">
        <f>BILANCA!E20</f>
        <v>679644.94</v>
      </c>
      <c r="E998" s="1">
        <v>0</v>
      </c>
      <c r="F998" s="1">
        <v>0</v>
      </c>
      <c r="G998" s="2">
        <f t="shared" si="22"/>
        <v>31592.613899999997</v>
      </c>
      <c r="H998" s="2">
        <f t="shared" si="19"/>
        <v>0.44000000006053597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27640.2</v>
      </c>
      <c r="D999" s="1">
        <f>BILANCA!E21</f>
        <v>28003.25</v>
      </c>
      <c r="E999" s="1">
        <v>0</v>
      </c>
      <c r="F999" s="1">
        <v>0</v>
      </c>
      <c r="G999" s="2">
        <f t="shared" si="22"/>
        <v>1338.3472000000002</v>
      </c>
      <c r="H999" s="2">
        <f t="shared" si="19"/>
        <v>0.4500000000007276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340656.02</v>
      </c>
      <c r="D1000" s="1">
        <f>BILANCA!E22</f>
        <v>335787.03</v>
      </c>
      <c r="E1000" s="1">
        <v>0</v>
      </c>
      <c r="F1000" s="1">
        <v>0</v>
      </c>
      <c r="G1000" s="2">
        <f t="shared" si="22"/>
        <v>17207.911360000002</v>
      </c>
      <c r="H1000" s="2">
        <f t="shared" si="19"/>
        <v>5.0000000046566129E-2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314.39</v>
      </c>
      <c r="D1001" s="1">
        <f>BILANCA!E23</f>
        <v>314.39</v>
      </c>
      <c r="E1001" s="1">
        <v>0</v>
      </c>
      <c r="F1001" s="1">
        <v>0</v>
      </c>
      <c r="G1001" s="2">
        <f t="shared" si="22"/>
        <v>16.977059999999998</v>
      </c>
      <c r="H1001" s="2">
        <f t="shared" si="19"/>
        <v>0.77999999999997272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50680.98</v>
      </c>
      <c r="D1002" s="1">
        <f>BILANCA!E24</f>
        <v>33658.65</v>
      </c>
      <c r="E1002" s="1">
        <v>0</v>
      </c>
      <c r="F1002" s="1">
        <v>0</v>
      </c>
      <c r="G1002" s="2">
        <f t="shared" si="22"/>
        <v>2241.9673200000002</v>
      </c>
      <c r="H1002" s="2">
        <f t="shared" si="19"/>
        <v>0.36999999999534339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11980.96</v>
      </c>
      <c r="D1003" s="1">
        <f>BILANCA!E25</f>
        <v>11980.96</v>
      </c>
      <c r="E1003" s="1">
        <v>0</v>
      </c>
      <c r="F1003" s="1">
        <v>0</v>
      </c>
      <c r="G1003" s="2">
        <f t="shared" si="22"/>
        <v>718.85759999999993</v>
      </c>
      <c r="H1003" s="2">
        <f t="shared" si="19"/>
        <v>8.000000000174623E-2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71802.929999999993</v>
      </c>
      <c r="D1004" s="1">
        <f>BILANCA!E26</f>
        <v>79379.63</v>
      </c>
      <c r="E1004" s="1">
        <v>0</v>
      </c>
      <c r="F1004" s="1">
        <v>0</v>
      </c>
      <c r="G1004" s="2">
        <f t="shared" si="22"/>
        <v>4841.8059900000007</v>
      </c>
      <c r="H1004" s="2">
        <f t="shared" si="19"/>
        <v>0.44000000000232831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864853.51</v>
      </c>
      <c r="D1006" s="1">
        <f>BILANCA!E28</f>
        <v>860095.68</v>
      </c>
      <c r="E1006" s="1">
        <v>0</v>
      </c>
      <c r="F1006" s="1">
        <v>0</v>
      </c>
      <c r="G1006" s="2">
        <f t="shared" si="22"/>
        <v>59456.032009999995</v>
      </c>
      <c r="H1006" s="2">
        <f t="shared" si="19"/>
        <v>0.80999999993946403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448451.82999999996</v>
      </c>
      <c r="D1007" s="1">
        <f>BILANCA!E29</f>
        <v>338560.63</v>
      </c>
      <c r="E1007" s="1">
        <v>0</v>
      </c>
      <c r="F1007" s="1">
        <v>0</v>
      </c>
      <c r="G1007" s="2">
        <f t="shared" si="22"/>
        <v>27013.75416</v>
      </c>
      <c r="H1007" s="2">
        <f t="shared" si="19"/>
        <v>0.5400000000372529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225140.42</v>
      </c>
      <c r="D1008" s="1">
        <f>BILANCA!E30</f>
        <v>215054.85</v>
      </c>
      <c r="E1008" s="1">
        <v>0</v>
      </c>
      <c r="F1008" s="1">
        <v>0</v>
      </c>
      <c r="G1008" s="2">
        <f t="shared" si="22"/>
        <v>16381.253000000001</v>
      </c>
      <c r="H1008" s="2">
        <f t="shared" si="19"/>
        <v>0.57000000000698492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329967.81</v>
      </c>
      <c r="D1010" s="1">
        <f>BILANCA!E32</f>
        <v>329967.81</v>
      </c>
      <c r="E1010" s="1">
        <v>0</v>
      </c>
      <c r="F1010" s="1">
        <v>0</v>
      </c>
      <c r="G1010" s="2">
        <f t="shared" si="22"/>
        <v>26727.392609999995</v>
      </c>
      <c r="H1010" s="2">
        <f t="shared" si="19"/>
        <v>0.38000000000465661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106656.4</v>
      </c>
      <c r="D1012" s="1">
        <f>BILANCA!E34</f>
        <v>206462.03</v>
      </c>
      <c r="E1012" s="1">
        <v>0</v>
      </c>
      <c r="F1012" s="1">
        <v>0</v>
      </c>
      <c r="G1012" s="2">
        <f t="shared" si="22"/>
        <v>15067.833340000001</v>
      </c>
      <c r="H1012" s="2">
        <f t="shared" si="19"/>
        <v>0.42999999999301508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115355.95</v>
      </c>
      <c r="D1013" s="1">
        <f>BILANCA!E35</f>
        <v>129555.10999999999</v>
      </c>
      <c r="E1013" s="1">
        <v>0</v>
      </c>
      <c r="F1013" s="1">
        <v>0</v>
      </c>
      <c r="G1013" s="2">
        <f t="shared" si="22"/>
        <v>11233.985099999998</v>
      </c>
      <c r="H1013" s="2">
        <f t="shared" si="19"/>
        <v>0.15999999998894054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119061.67</v>
      </c>
      <c r="D1014" s="1">
        <f>BILANCA!E36</f>
        <v>133260.82999999999</v>
      </c>
      <c r="E1014" s="1">
        <v>0</v>
      </c>
      <c r="F1014" s="1">
        <v>0</v>
      </c>
      <c r="G1014" s="2">
        <f t="shared" si="22"/>
        <v>11953.08323</v>
      </c>
      <c r="H1014" s="2">
        <f t="shared" si="19"/>
        <v>0.50000000001455192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9076.65</v>
      </c>
      <c r="D1015" s="1">
        <f>BILANCA!E37</f>
        <v>9076.65</v>
      </c>
      <c r="E1015" s="1">
        <v>0</v>
      </c>
      <c r="F1015" s="1">
        <v>0</v>
      </c>
      <c r="G1015" s="2">
        <f t="shared" si="22"/>
        <v>871.35839999999985</v>
      </c>
      <c r="H1015" s="2">
        <f t="shared" si="19"/>
        <v>0.7000000000007276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12782.37</v>
      </c>
      <c r="D1018" s="1">
        <f>BILANCA!E40</f>
        <v>12782.37</v>
      </c>
      <c r="E1018" s="1">
        <v>0</v>
      </c>
      <c r="F1018" s="1">
        <v>0</v>
      </c>
      <c r="G1018" s="2">
        <f t="shared" si="22"/>
        <v>1342.14885</v>
      </c>
      <c r="H1018" s="2">
        <f t="shared" si="19"/>
        <v>0.74000000000160071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48711.67</v>
      </c>
      <c r="D1019" s="1">
        <f>BILANCA!E41</f>
        <v>35178.06</v>
      </c>
      <c r="E1019" s="1">
        <v>0</v>
      </c>
      <c r="F1019" s="1">
        <v>0</v>
      </c>
      <c r="G1019" s="2">
        <f t="shared" si="22"/>
        <v>4286.4404399999994</v>
      </c>
      <c r="H1019" s="2">
        <f t="shared" si="19"/>
        <v>0.38999999999941792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61815.07</v>
      </c>
      <c r="D1020" s="1">
        <f>BILANCA!E42</f>
        <v>61815.07</v>
      </c>
      <c r="E1020" s="1">
        <v>0</v>
      </c>
      <c r="F1020" s="1">
        <v>0</v>
      </c>
      <c r="G1020" s="2">
        <f t="shared" si="22"/>
        <v>6861.4727699999994</v>
      </c>
      <c r="H1020" s="2">
        <f t="shared" si="19"/>
        <v>0.13999999999941792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13103.4</v>
      </c>
      <c r="D1022" s="1">
        <f>BILANCA!E44</f>
        <v>26637.01</v>
      </c>
      <c r="E1022" s="1">
        <v>0</v>
      </c>
      <c r="F1022" s="1">
        <v>0</v>
      </c>
      <c r="G1022" s="2">
        <f t="shared" si="22"/>
        <v>2588.71938</v>
      </c>
      <c r="H1022" s="2">
        <f t="shared" si="19"/>
        <v>0.40999999999803549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21494.329999999958</v>
      </c>
      <c r="D1023" s="1">
        <f>BILANCA!E45</f>
        <v>18493.780000000028</v>
      </c>
      <c r="E1023" s="1">
        <v>0</v>
      </c>
      <c r="F1023" s="1">
        <v>0</v>
      </c>
      <c r="G1023" s="2">
        <f t="shared" si="22"/>
        <v>2339.2756000000008</v>
      </c>
      <c r="H1023" s="2">
        <f t="shared" si="19"/>
        <v>0.54999999993015081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22220.14</v>
      </c>
      <c r="D1025" s="1">
        <f>BILANCA!E47</f>
        <v>19654.5</v>
      </c>
      <c r="E1025" s="1">
        <v>0</v>
      </c>
      <c r="F1025" s="1">
        <v>0</v>
      </c>
      <c r="G1025" s="2">
        <f t="shared" si="22"/>
        <v>2584.22388</v>
      </c>
      <c r="H1025" s="2">
        <f t="shared" si="19"/>
        <v>0.63999999999941792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543935.46</v>
      </c>
      <c r="D1026" s="1">
        <f>BILANCA!E48</f>
        <v>594798.78</v>
      </c>
      <c r="E1026" s="1">
        <v>0</v>
      </c>
      <c r="F1026" s="1">
        <v>0</v>
      </c>
      <c r="G1026" s="2">
        <f t="shared" si="22"/>
        <v>74541.919859999995</v>
      </c>
      <c r="H1026" s="2">
        <f t="shared" si="19"/>
        <v>0.67999999993480742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139661.35999999999</v>
      </c>
      <c r="D1027" s="1">
        <f>BILANCA!E49</f>
        <v>115389.67</v>
      </c>
      <c r="E1027" s="1">
        <v>0</v>
      </c>
      <c r="F1027" s="1">
        <v>0</v>
      </c>
      <c r="G1027" s="2">
        <f t="shared" si="22"/>
        <v>16299.390799999997</v>
      </c>
      <c r="H1027" s="2">
        <f t="shared" si="19"/>
        <v>0.68999999998777639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684322.63</v>
      </c>
      <c r="D1028" s="1">
        <f>BILANCA!E50</f>
        <v>711349.17</v>
      </c>
      <c r="E1028" s="1">
        <v>0</v>
      </c>
      <c r="F1028" s="1">
        <v>0</v>
      </c>
      <c r="G1028" s="2">
        <f t="shared" si="22"/>
        <v>94815.943650000001</v>
      </c>
      <c r="H1028" s="2">
        <f t="shared" si="19"/>
        <v>0.5400000000372529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101484.88</v>
      </c>
      <c r="D1029" s="1">
        <f>BILANCA!E51</f>
        <v>101484.88</v>
      </c>
      <c r="E1029" s="1">
        <v>0</v>
      </c>
      <c r="F1029" s="1">
        <v>0</v>
      </c>
      <c r="G1029" s="2">
        <f t="shared" si="22"/>
        <v>14004.91344</v>
      </c>
      <c r="H1029" s="2">
        <f t="shared" si="19"/>
        <v>0.23999999999068677</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97346.590000000011</v>
      </c>
      <c r="D1030" s="1">
        <f>BILANCA!E52</f>
        <v>26878.610000000015</v>
      </c>
      <c r="E1030" s="1">
        <v>0</v>
      </c>
      <c r="F1030" s="1">
        <v>0</v>
      </c>
      <c r="G1030" s="2">
        <f t="shared" si="22"/>
        <v>7101.8790700000018</v>
      </c>
      <c r="H1030" s="2">
        <f t="shared" si="19"/>
        <v>0.79999999997380655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202748.32</v>
      </c>
      <c r="D1032" s="1">
        <f>BILANCA!E54</f>
        <v>138367.45000000001</v>
      </c>
      <c r="E1032" s="1">
        <v>0</v>
      </c>
      <c r="F1032" s="1">
        <v>0</v>
      </c>
      <c r="G1032" s="2">
        <f t="shared" si="22"/>
        <v>23494.677780000002</v>
      </c>
      <c r="H1032" s="2">
        <f t="shared" si="19"/>
        <v>0.77000000001862645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105401.73</v>
      </c>
      <c r="D1033" s="1">
        <f>BILANCA!E55</f>
        <v>111488.84</v>
      </c>
      <c r="E1033" s="1">
        <v>0</v>
      </c>
      <c r="F1033" s="1">
        <v>0</v>
      </c>
      <c r="G1033" s="2">
        <f t="shared" si="22"/>
        <v>16418.970499999999</v>
      </c>
      <c r="H1033" s="2">
        <f t="shared" si="19"/>
        <v>0.430000000007567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96860.32</v>
      </c>
      <c r="D1034" s="1">
        <f>BILANCA!E56</f>
        <v>96811.35</v>
      </c>
      <c r="E1034" s="1">
        <v>0</v>
      </c>
      <c r="F1034" s="1">
        <v>0</v>
      </c>
      <c r="G1034" s="2">
        <f t="shared" si="22"/>
        <v>14814.634020000001</v>
      </c>
      <c r="H1034" s="2">
        <f t="shared" si="19"/>
        <v>0.67000000001280569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96860.32</v>
      </c>
      <c r="D1035" s="1">
        <f>BILANCA!E57</f>
        <v>96811.35</v>
      </c>
      <c r="E1035" s="1">
        <v>0</v>
      </c>
      <c r="F1035" s="1">
        <v>0</v>
      </c>
      <c r="G1035" s="2">
        <f t="shared" si="22"/>
        <v>15105.117040000001</v>
      </c>
      <c r="H1035" s="2">
        <f t="shared" si="19"/>
        <v>0.67000000001280569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1546.77</v>
      </c>
      <c r="D1041" s="1">
        <f>BILANCA!E63</f>
        <v>20173.52</v>
      </c>
      <c r="E1041" s="1">
        <v>0</v>
      </c>
      <c r="F1041" s="1">
        <v>0</v>
      </c>
      <c r="G1041" s="2">
        <f t="shared" si="22"/>
        <v>2429.8409800000004</v>
      </c>
      <c r="H1041" s="2">
        <f t="shared" si="19"/>
        <v>0.70999999999958163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20173.52</v>
      </c>
      <c r="E1042" s="1">
        <v>0</v>
      </c>
      <c r="F1042" s="1">
        <v>0</v>
      </c>
      <c r="G1042" s="2">
        <f t="shared" si="22"/>
        <v>2380.4753599999999</v>
      </c>
      <c r="H1042" s="2">
        <f t="shared" si="19"/>
        <v>0.47999999999956344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1546.77</v>
      </c>
      <c r="D1045" s="1">
        <f>BILANCA!E67</f>
        <v>0</v>
      </c>
      <c r="E1045" s="1">
        <v>0</v>
      </c>
      <c r="F1045" s="1">
        <v>0</v>
      </c>
      <c r="G1045" s="2">
        <f t="shared" si="22"/>
        <v>95.899739999999994</v>
      </c>
      <c r="H1045" s="2">
        <f t="shared" si="19"/>
        <v>0.23000000000001819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7881496.0700000003</v>
      </c>
      <c r="D1046" s="1">
        <f>BILANCA!E68</f>
        <v>9091017.8699999992</v>
      </c>
      <c r="E1046" s="1">
        <v>0</v>
      </c>
      <c r="F1046" s="1">
        <v>0</v>
      </c>
      <c r="G1046" s="2">
        <f t="shared" si="22"/>
        <v>1642002.50403</v>
      </c>
      <c r="H1046" s="2">
        <f t="shared" si="19"/>
        <v>0.20000000111758709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504422.63</v>
      </c>
      <c r="D1047" s="1">
        <f>BILANCA!E69</f>
        <v>3211577.93</v>
      </c>
      <c r="E1047" s="1">
        <v>0</v>
      </c>
      <c r="F1047" s="1">
        <v>0</v>
      </c>
      <c r="G1047" s="2">
        <f t="shared" si="22"/>
        <v>443365.02336000005</v>
      </c>
      <c r="H1047" s="2">
        <f t="shared" si="19"/>
        <v>0.43999999982770532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503958.1</v>
      </c>
      <c r="D1048" s="1">
        <f>BILANCA!E70</f>
        <v>3209933.23</v>
      </c>
      <c r="E1048" s="1">
        <v>0</v>
      </c>
      <c r="F1048" s="1">
        <v>0</v>
      </c>
      <c r="G1048" s="2">
        <f t="shared" si="22"/>
        <v>450048.59639999998</v>
      </c>
      <c r="H1048" s="2">
        <f t="shared" si="19"/>
        <v>0.32999999995809048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503958.1</v>
      </c>
      <c r="D1050" s="1">
        <f>BILANCA!E72</f>
        <v>3209933.23</v>
      </c>
      <c r="E1050" s="1">
        <v>0</v>
      </c>
      <c r="F1050" s="1">
        <v>0</v>
      </c>
      <c r="G1050" s="2">
        <f t="shared" si="22"/>
        <v>463896.24552000005</v>
      </c>
      <c r="H1050" s="2">
        <f t="shared" si="19"/>
        <v>0.32999999995809048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464.53</v>
      </c>
      <c r="D1054" s="1">
        <f>BILANCA!E76</f>
        <v>1644.7</v>
      </c>
      <c r="E1054" s="1">
        <v>0</v>
      </c>
      <c r="F1054" s="1">
        <v>0</v>
      </c>
      <c r="G1054" s="2">
        <f t="shared" si="22"/>
        <v>266.52902999999998</v>
      </c>
      <c r="H1054" s="2">
        <f t="shared" si="19"/>
        <v>0.76999999999998181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64054.29</v>
      </c>
      <c r="D1056" s="1">
        <f>BILANCA!E78</f>
        <v>244540.12</v>
      </c>
      <c r="E1056" s="1">
        <v>0</v>
      </c>
      <c r="F1056" s="1">
        <v>0</v>
      </c>
      <c r="G1056" s="2">
        <f t="shared" si="22"/>
        <v>40378.82069</v>
      </c>
      <c r="H1056" s="2">
        <f t="shared" si="19"/>
        <v>0.4099999999962165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220.27</v>
      </c>
      <c r="D1061" s="1">
        <f>BILANCA!E83</f>
        <v>5240.25</v>
      </c>
      <c r="E1061" s="1">
        <v>0</v>
      </c>
      <c r="F1061" s="1">
        <v>0</v>
      </c>
      <c r="G1061" s="2">
        <f t="shared" si="22"/>
        <v>834.66006000000004</v>
      </c>
      <c r="H1061" s="2">
        <f t="shared" si="19"/>
        <v>0.52000000000001023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58994.62</v>
      </c>
      <c r="D1062" s="1">
        <f>BILANCA!E84</f>
        <v>4949.8900000000003</v>
      </c>
      <c r="E1062" s="1">
        <v>0</v>
      </c>
      <c r="F1062" s="1">
        <v>0</v>
      </c>
      <c r="G1062" s="2">
        <f t="shared" si="22"/>
        <v>5442.6576000000005</v>
      </c>
      <c r="H1062" s="2">
        <f t="shared" si="19"/>
        <v>0.48999999999705324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4839.3999999999996</v>
      </c>
      <c r="D1064" s="1">
        <f>BILANCA!E86</f>
        <v>234349.98</v>
      </c>
      <c r="E1064" s="1">
        <v>0</v>
      </c>
      <c r="F1064" s="1">
        <v>0</v>
      </c>
      <c r="G1064" s="2">
        <f t="shared" si="22"/>
        <v>38356.688160000005</v>
      </c>
      <c r="H1064" s="2">
        <f t="shared" si="19"/>
        <v>0.41999999998915882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1606026.74</v>
      </c>
      <c r="D1112" s="1">
        <f>BILANCA!E134</f>
        <v>1597710.72</v>
      </c>
      <c r="E1112" s="1">
        <v>0</v>
      </c>
      <c r="F1112" s="1">
        <v>0</v>
      </c>
      <c r="G1112" s="2">
        <f t="shared" si="22"/>
        <v>619386.81521999999</v>
      </c>
      <c r="H1112" s="2">
        <f t="shared" si="23"/>
        <v>0.5400000000372529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1606026.74</v>
      </c>
      <c r="D1113" s="1">
        <f>BILANCA!E135</f>
        <v>1597710.72</v>
      </c>
      <c r="E1113" s="1">
        <v>0</v>
      </c>
      <c r="F1113" s="1">
        <v>0</v>
      </c>
      <c r="G1113" s="2">
        <f t="shared" si="22"/>
        <v>624188.26340000005</v>
      </c>
      <c r="H1113" s="2">
        <f t="shared" si="23"/>
        <v>0.5400000000372529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1606026.74</v>
      </c>
      <c r="D1119" s="1">
        <f>BILANCA!E141</f>
        <v>1597710.72</v>
      </c>
      <c r="E1119" s="1">
        <v>0</v>
      </c>
      <c r="F1119" s="1">
        <v>0</v>
      </c>
      <c r="G1119" s="2">
        <f t="shared" si="22"/>
        <v>652996.95247999998</v>
      </c>
      <c r="H1119" s="2">
        <f t="shared" si="23"/>
        <v>0.5400000000372529</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5489675.9699999997</v>
      </c>
      <c r="D1124" s="1">
        <f>BILANCA!E146</f>
        <v>3900068.6599999992</v>
      </c>
      <c r="E1124" s="1">
        <v>0</v>
      </c>
      <c r="F1124" s="1">
        <v>0</v>
      </c>
      <c r="G1124" s="2">
        <f t="shared" si="22"/>
        <v>1873863.6738899997</v>
      </c>
      <c r="H1124" s="2">
        <f t="shared" si="23"/>
        <v>0.37000000104308128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17377.18</v>
      </c>
      <c r="D1125" s="1">
        <f>BILANCA!E147</f>
        <v>16409.55</v>
      </c>
      <c r="E1125" s="1">
        <v>0</v>
      </c>
      <c r="F1125" s="1">
        <v>0</v>
      </c>
      <c r="G1125" s="2">
        <f t="shared" si="22"/>
        <v>7127.8717599999991</v>
      </c>
      <c r="H1125" s="2">
        <f t="shared" si="23"/>
        <v>0.63000000000101863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938994.19</v>
      </c>
      <c r="D1127" s="1">
        <f>BILANCA!E149</f>
        <v>587572.34000000008</v>
      </c>
      <c r="E1127" s="1">
        <v>0</v>
      </c>
      <c r="F1127" s="1">
        <v>0</v>
      </c>
      <c r="G1127" s="2">
        <f t="shared" si="22"/>
        <v>304435.99728000001</v>
      </c>
      <c r="H1127" s="2">
        <f t="shared" si="23"/>
        <v>0.53000000002793968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938994.19</v>
      </c>
      <c r="D1130" s="1">
        <f>BILANCA!E152</f>
        <v>340231.45</v>
      </c>
      <c r="E1130" s="1">
        <v>0</v>
      </c>
      <c r="F1130" s="1">
        <v>0</v>
      </c>
      <c r="G1130" s="2">
        <f t="shared" si="22"/>
        <v>238060.19222999999</v>
      </c>
      <c r="H1130" s="2">
        <f t="shared" si="23"/>
        <v>0.63999999995576218</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247340.89</v>
      </c>
      <c r="E1135" s="1">
        <v>0</v>
      </c>
      <c r="F1135" s="1">
        <v>0</v>
      </c>
      <c r="G1135" s="2">
        <f t="shared" si="22"/>
        <v>75191.630560000005</v>
      </c>
      <c r="H1135" s="2">
        <f t="shared" si="23"/>
        <v>0.10999999998603016</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3123966.87</v>
      </c>
      <c r="D1136" s="1">
        <f>BILANCA!E158</f>
        <v>3224272.77</v>
      </c>
      <c r="E1136" s="1">
        <v>0</v>
      </c>
      <c r="F1136" s="1">
        <v>0</v>
      </c>
      <c r="G1136" s="2">
        <f t="shared" si="22"/>
        <v>1464594.39873</v>
      </c>
      <c r="H1136" s="2">
        <f t="shared" si="23"/>
        <v>0.35999999986961484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1563703.15</v>
      </c>
      <c r="D1137" s="1">
        <f>BILANCA!E159</f>
        <v>399948.05</v>
      </c>
      <c r="E1137" s="1">
        <v>0</v>
      </c>
      <c r="F1137" s="1">
        <v>0</v>
      </c>
      <c r="G1137" s="2">
        <f t="shared" si="22"/>
        <v>363994.28449999995</v>
      </c>
      <c r="H1137" s="2">
        <f t="shared" si="23"/>
        <v>0.19999999989522621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31244.720000000001</v>
      </c>
      <c r="D1138" s="1">
        <f>BILANCA!E160</f>
        <v>28959.360000000001</v>
      </c>
      <c r="E1138" s="1">
        <v>0</v>
      </c>
      <c r="F1138" s="1">
        <v>0</v>
      </c>
      <c r="G1138" s="2">
        <f t="shared" si="22"/>
        <v>13820.333199999999</v>
      </c>
      <c r="H1138" s="2">
        <f t="shared" si="23"/>
        <v>0.63999999999941792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1201.1199999999999</v>
      </c>
      <c r="D1140" s="1">
        <f>BILANCA!E162</f>
        <v>1201.1199999999999</v>
      </c>
      <c r="E1140" s="1">
        <v>0</v>
      </c>
      <c r="F1140" s="1">
        <v>0</v>
      </c>
      <c r="G1140" s="2">
        <f t="shared" si="22"/>
        <v>565.72751999999991</v>
      </c>
      <c r="H1140" s="2">
        <f t="shared" si="23"/>
        <v>0.23999999999978172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186811.26</v>
      </c>
      <c r="D1141" s="1">
        <f>BILANCA!E163</f>
        <v>358294.53</v>
      </c>
      <c r="E1141" s="1">
        <v>0</v>
      </c>
      <c r="F1141" s="1">
        <v>0</v>
      </c>
      <c r="G1141" s="2">
        <f t="shared" si="22"/>
        <v>142737.25056000001</v>
      </c>
      <c r="H1141" s="2">
        <f t="shared" si="23"/>
        <v>0.72999999998137355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196281.16</v>
      </c>
      <c r="D1142" s="1">
        <f>BILANCA!E164</f>
        <v>93521.94</v>
      </c>
      <c r="E1142" s="1">
        <v>0</v>
      </c>
      <c r="F1142" s="1">
        <v>0</v>
      </c>
      <c r="G1142" s="2">
        <f t="shared" si="22"/>
        <v>60948.681360000002</v>
      </c>
      <c r="H1142" s="2">
        <f t="shared" si="23"/>
        <v>0.22000000000116415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196281.16</v>
      </c>
      <c r="D1143" s="1">
        <f>BILANCA!E165</f>
        <v>93521.94</v>
      </c>
      <c r="E1143" s="1">
        <v>0</v>
      </c>
      <c r="F1143" s="1">
        <v>0</v>
      </c>
      <c r="G1143" s="2">
        <f t="shared" si="22"/>
        <v>61332.006399999998</v>
      </c>
      <c r="H1143" s="2">
        <f t="shared" si="23"/>
        <v>0.22000000000116415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21035.279999999999</v>
      </c>
      <c r="D1148" s="1">
        <f>BILANCA!E170</f>
        <v>43598.5</v>
      </c>
      <c r="E1148" s="1">
        <v>0</v>
      </c>
      <c r="F1148" s="1">
        <v>0</v>
      </c>
      <c r="G1148" s="2">
        <f t="shared" si="22"/>
        <v>17858.3262</v>
      </c>
      <c r="H1148" s="2">
        <f t="shared" si="23"/>
        <v>0.77999999999883585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21035.279999999999</v>
      </c>
      <c r="D1151" s="1">
        <f>BILANCA!E173</f>
        <v>43598.5</v>
      </c>
      <c r="E1151" s="1">
        <v>0</v>
      </c>
      <c r="F1151" s="1">
        <v>0</v>
      </c>
      <c r="G1151" s="2">
        <f t="shared" si="22"/>
        <v>18183.02304</v>
      </c>
      <c r="H1151" s="2">
        <f t="shared" si="23"/>
        <v>0.77999999999883585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21039186.199999999</v>
      </c>
      <c r="D1152" s="1">
        <f>BILANCA!E175</f>
        <v>22392169.870000001</v>
      </c>
      <c r="E1152" s="1">
        <v>0</v>
      </c>
      <c r="F1152" s="1">
        <v>0</v>
      </c>
      <c r="G1152" s="2">
        <f t="shared" si="22"/>
        <v>11124175.883860001</v>
      </c>
      <c r="H1152" s="2">
        <f t="shared" si="23"/>
        <v>0.32999999821186066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1049382.8399999999</v>
      </c>
      <c r="D1153" s="1">
        <f>BILANCA!E176</f>
        <v>525255.32999999996</v>
      </c>
      <c r="E1153" s="1">
        <v>0</v>
      </c>
      <c r="F1153" s="1">
        <v>0</v>
      </c>
      <c r="G1153" s="2">
        <f t="shared" si="22"/>
        <v>356981.89499999996</v>
      </c>
      <c r="H1153" s="2">
        <f t="shared" si="23"/>
        <v>0.4900000001071021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734798</v>
      </c>
      <c r="D1154" s="1">
        <f>BILANCA!E177</f>
        <v>414552.74999999994</v>
      </c>
      <c r="E1154" s="1">
        <v>0</v>
      </c>
      <c r="F1154" s="1">
        <v>0</v>
      </c>
      <c r="G1154" s="2">
        <f t="shared" si="22"/>
        <v>267427.49849999999</v>
      </c>
      <c r="H1154" s="2">
        <f t="shared" si="23"/>
        <v>0.25000000005820766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95145.4</v>
      </c>
      <c r="D1155" s="1">
        <f>BILANCA!E178</f>
        <v>167609.78</v>
      </c>
      <c r="E1155" s="1">
        <v>0</v>
      </c>
      <c r="F1155" s="1">
        <v>0</v>
      </c>
      <c r="G1155" s="2">
        <f t="shared" si="22"/>
        <v>74022.773119999998</v>
      </c>
      <c r="H1155" s="2">
        <f t="shared" si="23"/>
        <v>0.61999999999534339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333494.37</v>
      </c>
      <c r="D1156" s="1">
        <f>BILANCA!E179</f>
        <v>139967.44</v>
      </c>
      <c r="E1156" s="1">
        <v>0</v>
      </c>
      <c r="F1156" s="1">
        <v>0</v>
      </c>
      <c r="G1156" s="2">
        <f t="shared" si="22"/>
        <v>106123.26024999999</v>
      </c>
      <c r="H1156" s="2">
        <f t="shared" si="23"/>
        <v>0.80999999999767169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1314.04</v>
      </c>
      <c r="D1157" s="1">
        <f>BILANCA!E180</f>
        <v>1312.73</v>
      </c>
      <c r="E1157" s="1">
        <v>0</v>
      </c>
      <c r="F1157" s="1">
        <v>0</v>
      </c>
      <c r="G1157" s="2">
        <f t="shared" si="22"/>
        <v>685.47299999999996</v>
      </c>
      <c r="H1157" s="2">
        <f t="shared" si="23"/>
        <v>0.30999999999994543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1314.04</v>
      </c>
      <c r="D1160" s="1">
        <f>BILANCA!E183</f>
        <v>1312.73</v>
      </c>
      <c r="E1160" s="1">
        <v>0</v>
      </c>
      <c r="F1160" s="1">
        <v>0</v>
      </c>
      <c r="G1160" s="2">
        <f t="shared" si="22"/>
        <v>697.29149999999993</v>
      </c>
      <c r="H1160" s="2">
        <f t="shared" si="23"/>
        <v>0.30999999999994543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280747.05</v>
      </c>
      <c r="D1163" s="1">
        <f>BILANCA!E186</f>
        <v>55216.44</v>
      </c>
      <c r="E1163" s="1">
        <v>0</v>
      </c>
      <c r="F1163" s="1">
        <v>0</v>
      </c>
      <c r="G1163" s="2">
        <f t="shared" si="22"/>
        <v>70412.387399999992</v>
      </c>
      <c r="H1163" s="2">
        <f t="shared" si="23"/>
        <v>0.48999999999068677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17023.79</v>
      </c>
      <c r="D1164" s="1">
        <f>BILANCA!E187</f>
        <v>12684.06</v>
      </c>
      <c r="E1164" s="1">
        <v>0</v>
      </c>
      <c r="F1164" s="1">
        <v>0</v>
      </c>
      <c r="G1164" s="2">
        <f t="shared" si="22"/>
        <v>7672.9357099999997</v>
      </c>
      <c r="H1164" s="2">
        <f t="shared" si="23"/>
        <v>0.26999999999861757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7073.35</v>
      </c>
      <c r="D1165" s="1">
        <f>BILANCA!E188</f>
        <v>37762.300000000003</v>
      </c>
      <c r="E1165" s="1">
        <v>0</v>
      </c>
      <c r="F1165" s="1">
        <v>0</v>
      </c>
      <c r="G1165" s="2">
        <f t="shared" si="22"/>
        <v>15032.826900000002</v>
      </c>
      <c r="H1165" s="2">
        <f t="shared" si="23"/>
        <v>0.65000000000327418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64584.84</v>
      </c>
      <c r="D1166" s="1">
        <f>BILANCA!E189</f>
        <v>110702.58</v>
      </c>
      <c r="E1166" s="1">
        <v>0</v>
      </c>
      <c r="F1166" s="1">
        <v>0</v>
      </c>
      <c r="G1166" s="2">
        <f t="shared" si="22"/>
        <v>52336.17</v>
      </c>
      <c r="H1166" s="2">
        <f t="shared" si="23"/>
        <v>0.58000000000174623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250000</v>
      </c>
      <c r="D1183" s="1">
        <f>BILANCA!E206</f>
        <v>0</v>
      </c>
      <c r="E1183" s="1">
        <v>0</v>
      </c>
      <c r="F1183" s="1">
        <v>0</v>
      </c>
      <c r="G1183" s="2">
        <f t="shared" si="22"/>
        <v>50000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250000</v>
      </c>
      <c r="D1184" s="1">
        <f>BILANCA!E207</f>
        <v>0</v>
      </c>
      <c r="E1184" s="1">
        <v>0</v>
      </c>
      <c r="F1184" s="1">
        <v>0</v>
      </c>
      <c r="G1184" s="2">
        <f t="shared" si="22"/>
        <v>50250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250000</v>
      </c>
      <c r="D1189" s="1">
        <f>BILANCA!E212</f>
        <v>0</v>
      </c>
      <c r="E1189" s="1">
        <v>0</v>
      </c>
      <c r="F1189" s="1">
        <v>0</v>
      </c>
      <c r="G1189" s="2">
        <f t="shared" si="22"/>
        <v>51500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19989803.359999999</v>
      </c>
      <c r="D1214" s="1">
        <f>BILANCA!E237</f>
        <v>21866914.540000003</v>
      </c>
      <c r="E1214" s="1">
        <v>0</v>
      </c>
      <c r="F1214" s="1">
        <v>0</v>
      </c>
      <c r="G1214" s="2">
        <f t="shared" si="22"/>
        <v>14720159.09364</v>
      </c>
      <c r="H1214" s="2">
        <f t="shared" si="23"/>
        <v>0.81999999657273293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14154636.939999999</v>
      </c>
      <c r="D1215" s="1">
        <f>BILANCA!E238</f>
        <v>14510953.18</v>
      </c>
      <c r="E1215" s="1">
        <v>0</v>
      </c>
      <c r="F1215" s="1">
        <v>0</v>
      </c>
      <c r="G1215" s="2">
        <f t="shared" si="22"/>
        <v>10016958.045600001</v>
      </c>
      <c r="H1215" s="2">
        <f t="shared" si="23"/>
        <v>0.24000000022351742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14751383.699999999</v>
      </c>
      <c r="D1216" s="1">
        <f>BILANCA!E239</f>
        <v>14857699.939999999</v>
      </c>
      <c r="E1216" s="1">
        <v>0</v>
      </c>
      <c r="F1216" s="1">
        <v>0</v>
      </c>
      <c r="G1216" s="2">
        <f t="shared" si="22"/>
        <v>10360760.574140001</v>
      </c>
      <c r="H1216" s="2">
        <f t="shared" si="23"/>
        <v>0.3600000012665987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13835918.83</v>
      </c>
      <c r="D1217" s="1">
        <f>BILANCA!E240</f>
        <v>13937928.34</v>
      </c>
      <c r="E1217" s="1">
        <v>0</v>
      </c>
      <c r="F1217" s="1">
        <v>0</v>
      </c>
      <c r="G1217" s="2">
        <f t="shared" si="22"/>
        <v>9760555.4693400003</v>
      </c>
      <c r="H1217" s="2">
        <f t="shared" si="23"/>
        <v>0.50999999977648258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915464.87</v>
      </c>
      <c r="D1218" s="1">
        <f>BILANCA!E241</f>
        <v>919771.6</v>
      </c>
      <c r="E1218" s="1">
        <v>0</v>
      </c>
      <c r="F1218" s="1">
        <v>0</v>
      </c>
      <c r="G1218" s="2">
        <f t="shared" si="22"/>
        <v>647426.89644999988</v>
      </c>
      <c r="H1218" s="2">
        <f t="shared" si="23"/>
        <v>0.53000000002793968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596746.76</v>
      </c>
      <c r="D1219" s="1">
        <f>BILANCA!E242</f>
        <v>346746.76</v>
      </c>
      <c r="E1219" s="1">
        <v>0</v>
      </c>
      <c r="F1219" s="1">
        <v>0</v>
      </c>
      <c r="G1219" s="2">
        <f t="shared" si="22"/>
        <v>304496.70607999997</v>
      </c>
      <c r="H1219" s="2">
        <f t="shared" si="23"/>
        <v>0.47999999998137355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596746.76</v>
      </c>
      <c r="D1220" s="1">
        <f>BILANCA!E243</f>
        <v>346746.76</v>
      </c>
      <c r="E1220" s="1">
        <v>0</v>
      </c>
      <c r="F1220" s="1">
        <v>0</v>
      </c>
      <c r="G1220" s="2">
        <f t="shared" si="22"/>
        <v>305786.94636</v>
      </c>
      <c r="H1220" s="2">
        <f t="shared" si="23"/>
        <v>0.47999999998137355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167164.0700000003</v>
      </c>
      <c r="D1222" s="1">
        <f>BILANCA!E245</f>
        <v>3159247.6700000009</v>
      </c>
      <c r="E1222" s="1">
        <v>0</v>
      </c>
      <c r="F1222" s="1">
        <v>0</v>
      </c>
      <c r="G1222" s="2">
        <f t="shared" si="22"/>
        <v>1550072.5989900003</v>
      </c>
      <c r="H1222" s="2">
        <f t="shared" si="23"/>
        <v>0.39999999944120646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4920352.4300000006</v>
      </c>
      <c r="D1223" s="1">
        <f>BILANCA!E246</f>
        <v>5278722.1000000006</v>
      </c>
      <c r="E1223" s="1">
        <v>0</v>
      </c>
      <c r="F1223" s="1">
        <v>0</v>
      </c>
      <c r="G1223" s="2">
        <f t="shared" si="22"/>
        <v>3714671.1912000002</v>
      </c>
      <c r="H1223" s="2">
        <f t="shared" si="23"/>
        <v>0.5300000011920929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4430719.4400000004</v>
      </c>
      <c r="D1224" s="1">
        <f>BILANCA!E247</f>
        <v>5278722.1000000006</v>
      </c>
      <c r="E1224" s="1">
        <v>0</v>
      </c>
      <c r="F1224" s="1">
        <v>0</v>
      </c>
      <c r="G1224" s="2">
        <f t="shared" si="22"/>
        <v>3612147.4372400003</v>
      </c>
      <c r="H1224" s="2">
        <f t="shared" si="23"/>
        <v>0.54000000096857548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489632.99</v>
      </c>
      <c r="D1226" s="1">
        <f>BILANCA!E249</f>
        <v>0</v>
      </c>
      <c r="E1226" s="1">
        <v>0</v>
      </c>
      <c r="F1226" s="1">
        <v>0</v>
      </c>
      <c r="G1226" s="2">
        <f t="shared" si="22"/>
        <v>118980.81657</v>
      </c>
      <c r="H1226" s="2">
        <f t="shared" si="23"/>
        <v>1.0000000009313226E-2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4753188.3600000003</v>
      </c>
      <c r="D1227" s="1">
        <f>BILANCA!E250</f>
        <v>2119474.4299999997</v>
      </c>
      <c r="E1227" s="1">
        <v>0</v>
      </c>
      <c r="F1227" s="1">
        <v>0</v>
      </c>
      <c r="G1227" s="2">
        <f t="shared" si="22"/>
        <v>2194081.4816800002</v>
      </c>
      <c r="H1227" s="2">
        <f t="shared" si="23"/>
        <v>0.7900000000372529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4753188.3600000003</v>
      </c>
      <c r="D1229" s="1">
        <f>BILANCA!E252</f>
        <v>1869474.43</v>
      </c>
      <c r="E1229" s="1">
        <v>0</v>
      </c>
      <c r="F1229" s="1">
        <v>0</v>
      </c>
      <c r="G1229" s="2">
        <f t="shared" si="22"/>
        <v>2089065.75612</v>
      </c>
      <c r="H1229" s="2">
        <f t="shared" si="23"/>
        <v>0.79000000027008355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250000</v>
      </c>
      <c r="E1230" s="1">
        <v>0</v>
      </c>
      <c r="F1230" s="1">
        <v>0</v>
      </c>
      <c r="G1230" s="2">
        <f t="shared" si="22"/>
        <v>123500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5471721.2400000002</v>
      </c>
      <c r="D1232" s="1">
        <f>BILANCA!E255</f>
        <v>4103191.75</v>
      </c>
      <c r="E1232" s="1">
        <v>0</v>
      </c>
      <c r="F1232" s="1">
        <v>0</v>
      </c>
      <c r="G1232" s="2">
        <f t="shared" si="22"/>
        <v>3405848.0802600002</v>
      </c>
      <c r="H1232" s="2">
        <f t="shared" si="23"/>
        <v>0.49000000022351742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196281.11</v>
      </c>
      <c r="D1233" s="1">
        <f>BILANCA!E256</f>
        <v>93521.94</v>
      </c>
      <c r="E1233" s="1">
        <v>0</v>
      </c>
      <c r="F1233" s="1">
        <v>0</v>
      </c>
      <c r="G1233" s="2">
        <f t="shared" si="22"/>
        <v>95831.247499999998</v>
      </c>
      <c r="H1233" s="2">
        <f t="shared" si="23"/>
        <v>0.16999999998370185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3456074.4</v>
      </c>
      <c r="D1236" s="1">
        <f>BILANCA!E259</f>
        <v>109449.55</v>
      </c>
      <c r="E1236" s="1">
        <v>0</v>
      </c>
      <c r="F1236" s="1">
        <v>0</v>
      </c>
      <c r="G1236" s="2">
        <f t="shared" si="22"/>
        <v>929768.29550000001</v>
      </c>
      <c r="H1236" s="2">
        <f t="shared" si="23"/>
        <v>0.84999999990395736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3456074.4</v>
      </c>
      <c r="D1237" s="1">
        <f>BILANCA!E260</f>
        <v>109449.55</v>
      </c>
      <c r="E1237" s="1">
        <v>0</v>
      </c>
      <c r="F1237" s="1">
        <v>0</v>
      </c>
      <c r="G1237" s="2">
        <f t="shared" si="22"/>
        <v>933443.26900000009</v>
      </c>
      <c r="H1237" s="2">
        <f t="shared" si="23"/>
        <v>0.84999999990395736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2764994.91</v>
      </c>
      <c r="D1240" s="1">
        <f>BILANCA!E264</f>
        <v>877521.96</v>
      </c>
      <c r="E1240" s="1">
        <v>0</v>
      </c>
      <c r="F1240" s="1">
        <v>0</v>
      </c>
      <c r="G1240" s="2">
        <f t="shared" si="22"/>
        <v>1161649.9793100001</v>
      </c>
      <c r="H1240" s="2">
        <f t="shared" si="23"/>
        <v>0.12999999988824129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2911492.32</v>
      </c>
      <c r="D1241" s="1">
        <f>BILANCA!E265</f>
        <v>3380841.23</v>
      </c>
      <c r="E1241" s="1">
        <v>0</v>
      </c>
      <c r="F1241" s="1">
        <v>0</v>
      </c>
      <c r="G1241" s="2">
        <f t="shared" si="22"/>
        <v>2495679.0932400003</v>
      </c>
      <c r="H1241" s="2">
        <f t="shared" si="23"/>
        <v>0.54999999981373549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9169.8700000000008</v>
      </c>
      <c r="D1242" s="1">
        <f>BILANCA!E266</f>
        <v>0</v>
      </c>
      <c r="E1242" s="1">
        <v>0</v>
      </c>
      <c r="F1242" s="1">
        <v>0</v>
      </c>
      <c r="G1242" s="2">
        <f t="shared" ref="G1242:G1479" si="24">B1242/1000*C1242+B1242/500*D1242</f>
        <v>2374.9963300000004</v>
      </c>
      <c r="H1242" s="2">
        <f t="shared" si="23"/>
        <v>0.12999999999919964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187111.29</v>
      </c>
      <c r="D1243" s="1">
        <f>BILANCA!E267</f>
        <v>93521.94</v>
      </c>
      <c r="E1243" s="1">
        <v>0</v>
      </c>
      <c r="F1243" s="1">
        <v>0</v>
      </c>
      <c r="G1243" s="2">
        <f t="shared" si="24"/>
        <v>97280.344200000007</v>
      </c>
      <c r="H1243" s="2">
        <f t="shared" si="23"/>
        <v>0.35000000000582077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3174.15</v>
      </c>
      <c r="D1244" s="1">
        <f>BILANCA!E268</f>
        <v>8766.3799999999992</v>
      </c>
      <c r="E1244" s="1">
        <v>0</v>
      </c>
      <c r="F1244" s="1">
        <v>0</v>
      </c>
      <c r="G1244" s="2">
        <f t="shared" si="24"/>
        <v>5404.5035100000005</v>
      </c>
      <c r="H1244" s="2">
        <f t="shared" si="23"/>
        <v>0.52999999999929059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659.97</v>
      </c>
      <c r="E1245" s="1">
        <v>0</v>
      </c>
      <c r="F1245" s="1">
        <v>0</v>
      </c>
      <c r="G1245" s="2">
        <f t="shared" si="24"/>
        <v>345.82428000000004</v>
      </c>
      <c r="H1245" s="2">
        <f t="shared" si="23"/>
        <v>2.9999999999972715E-2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1665.25</v>
      </c>
      <c r="D1247" s="1">
        <f>BILANCA!E271</f>
        <v>224840.93</v>
      </c>
      <c r="E1247" s="1">
        <v>0</v>
      </c>
      <c r="F1247" s="1">
        <v>0</v>
      </c>
      <c r="G1247" s="2">
        <f t="shared" si="24"/>
        <v>119155.63704</v>
      </c>
      <c r="H1247" s="2">
        <f t="shared" si="23"/>
        <v>0.32000000000698492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82.7</v>
      </c>
      <c r="E1249" s="1">
        <v>0</v>
      </c>
      <c r="F1249" s="1">
        <v>0</v>
      </c>
      <c r="G1249" s="2">
        <f t="shared" si="24"/>
        <v>43.996400000000001</v>
      </c>
      <c r="H1249" s="2">
        <f t="shared" si="23"/>
        <v>0.29999999999999716</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630303.92000000004</v>
      </c>
      <c r="D1263" s="1">
        <f>BILANCA!E287</f>
        <v>237743.69</v>
      </c>
      <c r="E1263" s="1">
        <v>0</v>
      </c>
      <c r="F1263" s="1">
        <v>0</v>
      </c>
      <c r="G1263" s="2">
        <f t="shared" si="24"/>
        <v>309621.56400000001</v>
      </c>
      <c r="H1263" s="2">
        <f t="shared" si="23"/>
        <v>0.38999999995576218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104494.08</v>
      </c>
      <c r="D1264" s="1">
        <f>BILANCA!E288</f>
        <v>176809.06</v>
      </c>
      <c r="E1264" s="1">
        <v>0</v>
      </c>
      <c r="F1264" s="1">
        <v>0</v>
      </c>
      <c r="G1264" s="2">
        <f t="shared" si="24"/>
        <v>128729.5282</v>
      </c>
      <c r="H1264" s="2">
        <f t="shared" si="23"/>
        <v>0.13999999999941792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64358.85</v>
      </c>
      <c r="D1265" s="1">
        <f>BILANCA!E289</f>
        <v>110549.55</v>
      </c>
      <c r="E1265" s="1">
        <v>0</v>
      </c>
      <c r="F1265" s="1">
        <v>0</v>
      </c>
      <c r="G1265" s="2">
        <f t="shared" si="24"/>
        <v>80499.141899999988</v>
      </c>
      <c r="H1265" s="2">
        <f t="shared" si="23"/>
        <v>0.59999999999854481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225.99</v>
      </c>
      <c r="D1266" s="1">
        <f>BILANCA!E290</f>
        <v>153.03</v>
      </c>
      <c r="E1266" s="1">
        <v>0</v>
      </c>
      <c r="F1266" s="1">
        <v>0</v>
      </c>
      <c r="G1266" s="2">
        <f t="shared" si="24"/>
        <v>150.57014999999998</v>
      </c>
      <c r="H1266" s="2">
        <f t="shared" si="23"/>
        <v>3.9999999999992042E-2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250000</v>
      </c>
      <c r="D1270" s="1">
        <f>BILANCA!E294</f>
        <v>0</v>
      </c>
      <c r="E1270" s="1">
        <v>0</v>
      </c>
      <c r="F1270" s="1">
        <v>0</v>
      </c>
      <c r="G1270" s="2">
        <f t="shared" si="24"/>
        <v>71750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27799.1</v>
      </c>
      <c r="E1277" s="1">
        <v>0</v>
      </c>
      <c r="F1277" s="1">
        <v>0</v>
      </c>
      <c r="G1277" s="2">
        <f t="shared" si="24"/>
        <v>16345.870799999999</v>
      </c>
      <c r="H1277" s="2">
        <f t="shared" si="23"/>
        <v>9.9999999998544808E-2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1145980.54</v>
      </c>
      <c r="D1299" s="6">
        <f>'RAS-funkcijski'!E5</f>
        <v>905845.9</v>
      </c>
      <c r="E1299" s="6">
        <v>0</v>
      </c>
      <c r="F1299" s="6">
        <v>0</v>
      </c>
      <c r="G1299" s="7">
        <f t="shared" si="24"/>
        <v>2957.6723400000001</v>
      </c>
      <c r="H1299" s="7">
        <f t="shared" si="23"/>
        <v>0.55999999993946403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843859.26</v>
      </c>
      <c r="D1300" s="1">
        <f>'RAS-funkcijski'!E6</f>
        <v>581562.55000000005</v>
      </c>
      <c r="E1300" s="1">
        <v>0</v>
      </c>
      <c r="F1300" s="1">
        <v>0</v>
      </c>
      <c r="G1300" s="2">
        <f t="shared" si="24"/>
        <v>4013.9687200000008</v>
      </c>
      <c r="H1300" s="2">
        <f t="shared" si="23"/>
        <v>0.7099999999627471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843859.26</v>
      </c>
      <c r="D1301" s="1">
        <f>'RAS-funkcijski'!E7</f>
        <v>581562.55000000005</v>
      </c>
      <c r="E1301" s="1">
        <v>0</v>
      </c>
      <c r="F1301" s="1">
        <v>0</v>
      </c>
      <c r="G1301" s="2">
        <f t="shared" si="24"/>
        <v>6020.9530800000002</v>
      </c>
      <c r="H1301" s="2">
        <f t="shared" si="23"/>
        <v>0.7099999999627471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223986.93</v>
      </c>
      <c r="D1307" s="1">
        <f>'RAS-funkcijski'!E13</f>
        <v>273434.02</v>
      </c>
      <c r="E1307" s="1">
        <v>0</v>
      </c>
      <c r="F1307" s="1">
        <v>0</v>
      </c>
      <c r="G1307" s="2">
        <f t="shared" si="24"/>
        <v>6937.6947299999993</v>
      </c>
      <c r="H1307" s="2">
        <f t="shared" si="23"/>
        <v>9.0000000025611371E-2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223986.93</v>
      </c>
      <c r="D1308" s="1">
        <f>'RAS-funkcijski'!E14</f>
        <v>273434.02</v>
      </c>
      <c r="E1308" s="1">
        <v>0</v>
      </c>
      <c r="F1308" s="1">
        <v>0</v>
      </c>
      <c r="G1308" s="2">
        <f t="shared" si="24"/>
        <v>7708.5496999999996</v>
      </c>
      <c r="H1308" s="2">
        <f t="shared" si="23"/>
        <v>9.0000000025611371E-2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8276.7099999999991</v>
      </c>
      <c r="D1312" s="1">
        <f>'RAS-funkcijski'!E18</f>
        <v>0</v>
      </c>
      <c r="E1312" s="1">
        <v>0</v>
      </c>
      <c r="F1312" s="1">
        <v>0</v>
      </c>
      <c r="G1312" s="2">
        <f t="shared" si="24"/>
        <v>115.87393999999999</v>
      </c>
      <c r="H1312" s="2">
        <f t="shared" si="23"/>
        <v>0.29000000000087311</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69857.64</v>
      </c>
      <c r="D1313" s="1">
        <f>'RAS-funkcijski'!E19</f>
        <v>50849.33</v>
      </c>
      <c r="E1313" s="1">
        <v>0</v>
      </c>
      <c r="F1313" s="1">
        <v>0</v>
      </c>
      <c r="G1313" s="2">
        <f t="shared" si="24"/>
        <v>2573.3445000000002</v>
      </c>
      <c r="H1313" s="2">
        <f t="shared" si="23"/>
        <v>0.69000000000232831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38419.410000000003</v>
      </c>
      <c r="D1322" s="1">
        <f>'RAS-funkcijski'!E28</f>
        <v>32671.59</v>
      </c>
      <c r="E1322" s="1">
        <v>0</v>
      </c>
      <c r="F1322" s="1">
        <v>0</v>
      </c>
      <c r="G1322" s="2">
        <f t="shared" si="24"/>
        <v>2490.3021600000002</v>
      </c>
      <c r="H1322" s="2">
        <f t="shared" si="23"/>
        <v>0.82000000000334694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38419.410000000003</v>
      </c>
      <c r="D1324" s="1">
        <f>'RAS-funkcijski'!E30</f>
        <v>32671.59</v>
      </c>
      <c r="E1324" s="1">
        <v>0</v>
      </c>
      <c r="F1324" s="1">
        <v>0</v>
      </c>
      <c r="G1324" s="2">
        <f t="shared" si="24"/>
        <v>2697.8273399999998</v>
      </c>
      <c r="H1324" s="2">
        <f t="shared" si="23"/>
        <v>0.82000000000334694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1583937.9500000002</v>
      </c>
      <c r="D1329" s="1">
        <f>'RAS-funkcijski'!E35</f>
        <v>2584031.56</v>
      </c>
      <c r="E1329" s="1">
        <v>0</v>
      </c>
      <c r="F1329" s="1">
        <v>0</v>
      </c>
      <c r="G1329" s="2">
        <f t="shared" si="24"/>
        <v>209312.03317000001</v>
      </c>
      <c r="H1329" s="2">
        <f t="shared" si="23"/>
        <v>0.48999999975785613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221419.57</v>
      </c>
      <c r="D1333" s="1">
        <f>'RAS-funkcijski'!E39</f>
        <v>131545.14000000001</v>
      </c>
      <c r="E1333" s="1">
        <v>0</v>
      </c>
      <c r="F1333" s="1">
        <v>0</v>
      </c>
      <c r="G1333" s="2">
        <f t="shared" si="24"/>
        <v>16957.844750000004</v>
      </c>
      <c r="H1333" s="2">
        <f t="shared" si="23"/>
        <v>0.57000000000698492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221419.57</v>
      </c>
      <c r="D1334" s="1">
        <f>'RAS-funkcijski'!E40</f>
        <v>131545.14000000001</v>
      </c>
      <c r="E1334" s="1">
        <v>0</v>
      </c>
      <c r="F1334" s="1">
        <v>0</v>
      </c>
      <c r="G1334" s="2">
        <f t="shared" si="24"/>
        <v>17442.354599999999</v>
      </c>
      <c r="H1334" s="2">
        <f t="shared" si="23"/>
        <v>0.57000000000698492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166563.87</v>
      </c>
      <c r="D1337" s="1">
        <f>'RAS-funkcijski'!E43</f>
        <v>55006.93</v>
      </c>
      <c r="E1337" s="1">
        <v>0</v>
      </c>
      <c r="F1337" s="1">
        <v>0</v>
      </c>
      <c r="G1337" s="2">
        <f t="shared" si="24"/>
        <v>10786.53147</v>
      </c>
      <c r="H1337" s="2">
        <f t="shared" si="23"/>
        <v>0.20000000000436557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166563.87</v>
      </c>
      <c r="D1342" s="1">
        <f>'RAS-funkcijski'!E48</f>
        <v>55006.93</v>
      </c>
      <c r="E1342" s="1">
        <v>0</v>
      </c>
      <c r="F1342" s="1">
        <v>0</v>
      </c>
      <c r="G1342" s="2">
        <f t="shared" si="24"/>
        <v>12169.420119999999</v>
      </c>
      <c r="H1342" s="2">
        <f t="shared" si="27"/>
        <v>0.20000000000436557</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314676.24</v>
      </c>
      <c r="D1344" s="1">
        <f>'RAS-funkcijski'!E50</f>
        <v>253008.43</v>
      </c>
      <c r="E1344" s="1">
        <v>0</v>
      </c>
      <c r="F1344" s="1">
        <v>0</v>
      </c>
      <c r="G1344" s="2">
        <f t="shared" si="24"/>
        <v>37751.882599999997</v>
      </c>
      <c r="H1344" s="2">
        <f t="shared" si="27"/>
        <v>0.66999999998370185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314676.24</v>
      </c>
      <c r="D1347" s="1">
        <f>'RAS-funkcijski'!E53</f>
        <v>253008.43</v>
      </c>
      <c r="E1347" s="1">
        <v>0</v>
      </c>
      <c r="F1347" s="1">
        <v>0</v>
      </c>
      <c r="G1347" s="2">
        <f t="shared" si="24"/>
        <v>40213.961900000002</v>
      </c>
      <c r="H1347" s="2">
        <f t="shared" si="27"/>
        <v>0.66999999998370185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98374.57</v>
      </c>
      <c r="D1348" s="1">
        <f>'RAS-funkcijski'!E54</f>
        <v>1301138.26</v>
      </c>
      <c r="E1348" s="1">
        <v>0</v>
      </c>
      <c r="F1348" s="1">
        <v>0</v>
      </c>
      <c r="G1348" s="2">
        <f t="shared" si="24"/>
        <v>135032.5545</v>
      </c>
      <c r="H1348" s="2">
        <f t="shared" si="27"/>
        <v>0.69000000000232831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98374.57</v>
      </c>
      <c r="D1349" s="1">
        <f>'RAS-funkcijski'!E55</f>
        <v>1301138.26</v>
      </c>
      <c r="E1349" s="1">
        <v>0</v>
      </c>
      <c r="F1349" s="1">
        <v>0</v>
      </c>
      <c r="G1349" s="2">
        <f t="shared" si="24"/>
        <v>137733.20559</v>
      </c>
      <c r="H1349" s="2">
        <f t="shared" si="27"/>
        <v>0.69000000000232831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52181.27</v>
      </c>
      <c r="D1354" s="1">
        <f>'RAS-funkcijski'!E60</f>
        <v>49545.62</v>
      </c>
      <c r="E1354" s="1">
        <v>0</v>
      </c>
      <c r="F1354" s="1">
        <v>0</v>
      </c>
      <c r="G1354" s="2">
        <f t="shared" si="24"/>
        <v>8471.2605600000006</v>
      </c>
      <c r="H1354" s="2">
        <f t="shared" si="27"/>
        <v>0.64999999999417923</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730722.43</v>
      </c>
      <c r="D1355" s="1">
        <f>'RAS-funkcijski'!E61</f>
        <v>793787.17999999993</v>
      </c>
      <c r="E1355" s="1">
        <v>0</v>
      </c>
      <c r="F1355" s="1">
        <v>0</v>
      </c>
      <c r="G1355" s="2">
        <f t="shared" si="24"/>
        <v>132142.91703000001</v>
      </c>
      <c r="H1355" s="2">
        <f t="shared" si="27"/>
        <v>0.60999999998603016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621892.26</v>
      </c>
      <c r="D1357" s="1">
        <f>'RAS-funkcijski'!E63</f>
        <v>650796.88</v>
      </c>
      <c r="E1357" s="1">
        <v>0</v>
      </c>
      <c r="F1357" s="1">
        <v>0</v>
      </c>
      <c r="G1357" s="2">
        <f t="shared" si="24"/>
        <v>113485.67517999999</v>
      </c>
      <c r="H1357" s="2">
        <f t="shared" si="27"/>
        <v>0.38000000000465661</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20382.37</v>
      </c>
      <c r="D1358" s="1">
        <f>'RAS-funkcijski'!E64</f>
        <v>44204.22</v>
      </c>
      <c r="E1358" s="1">
        <v>0</v>
      </c>
      <c r="F1358" s="1">
        <v>0</v>
      </c>
      <c r="G1358" s="2">
        <f t="shared" si="24"/>
        <v>6527.4485999999997</v>
      </c>
      <c r="H1358" s="2">
        <f t="shared" si="27"/>
        <v>0.59000000000014552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88447.8</v>
      </c>
      <c r="D1359" s="1">
        <f>'RAS-funkcijski'!E65</f>
        <v>98786.08</v>
      </c>
      <c r="E1359" s="1">
        <v>0</v>
      </c>
      <c r="F1359" s="1">
        <v>0</v>
      </c>
      <c r="G1359" s="2">
        <f t="shared" si="24"/>
        <v>17447.217560000001</v>
      </c>
      <c r="H1359" s="2">
        <f t="shared" si="27"/>
        <v>0.27999999999883585</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449148.57</v>
      </c>
      <c r="D1369" s="1">
        <f>'RAS-funkcijski'!E75</f>
        <v>407710.73</v>
      </c>
      <c r="E1369" s="1">
        <v>0</v>
      </c>
      <c r="F1369" s="1">
        <v>0</v>
      </c>
      <c r="G1369" s="2">
        <f t="shared" si="24"/>
        <v>89784.472129999995</v>
      </c>
      <c r="H1369" s="2">
        <f t="shared" si="27"/>
        <v>0.70000000001164153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36010</v>
      </c>
      <c r="D1371" s="1">
        <f>'RAS-funkcijski'!E77</f>
        <v>62000.31</v>
      </c>
      <c r="E1371" s="1">
        <v>0</v>
      </c>
      <c r="F1371" s="1">
        <v>0</v>
      </c>
      <c r="G1371" s="2">
        <f t="shared" si="24"/>
        <v>11680.775259999999</v>
      </c>
      <c r="H1371" s="2">
        <f t="shared" si="27"/>
        <v>0.30999999999767169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28651.82</v>
      </c>
      <c r="D1372" s="1">
        <f>'RAS-funkcijski'!E78</f>
        <v>0</v>
      </c>
      <c r="E1372" s="1">
        <v>0</v>
      </c>
      <c r="F1372" s="1">
        <v>0</v>
      </c>
      <c r="G1372" s="2">
        <f t="shared" si="24"/>
        <v>2120.23468</v>
      </c>
      <c r="H1372" s="2">
        <f t="shared" si="27"/>
        <v>0.18000000000029104</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3052.62</v>
      </c>
      <c r="D1374" s="1">
        <f>'RAS-funkcijski'!E80</f>
        <v>30669.24</v>
      </c>
      <c r="E1374" s="1">
        <v>0</v>
      </c>
      <c r="F1374" s="1">
        <v>0</v>
      </c>
      <c r="G1374" s="2">
        <f t="shared" si="24"/>
        <v>4893.7236000000003</v>
      </c>
      <c r="H1374" s="2">
        <f t="shared" si="27"/>
        <v>0.62000000000170985</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381434.13</v>
      </c>
      <c r="D1375" s="1">
        <f>'RAS-funkcijski'!E81</f>
        <v>315041.18</v>
      </c>
      <c r="E1375" s="1">
        <v>0</v>
      </c>
      <c r="F1375" s="1">
        <v>0</v>
      </c>
      <c r="G1375" s="2">
        <f t="shared" si="24"/>
        <v>77886.76973</v>
      </c>
      <c r="H1375" s="2">
        <f t="shared" si="27"/>
        <v>0.30999999999767169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20827.490000000002</v>
      </c>
      <c r="D1376" s="1">
        <f>'RAS-funkcijski'!E82</f>
        <v>539826.27</v>
      </c>
      <c r="E1376" s="1">
        <v>0</v>
      </c>
      <c r="F1376" s="1">
        <v>0</v>
      </c>
      <c r="G1376" s="2">
        <f t="shared" si="24"/>
        <v>85837.442339999994</v>
      </c>
      <c r="H1376" s="2">
        <f t="shared" si="27"/>
        <v>0.76000000002022716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7622.71</v>
      </c>
      <c r="D1378" s="1">
        <f>'RAS-funkcijski'!E84</f>
        <v>226582.55</v>
      </c>
      <c r="E1378" s="1">
        <v>0</v>
      </c>
      <c r="F1378" s="1">
        <v>0</v>
      </c>
      <c r="G1378" s="2">
        <f t="shared" si="24"/>
        <v>36863.024799999999</v>
      </c>
      <c r="H1378" s="2">
        <f t="shared" si="27"/>
        <v>0.74000000001160515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13204.78</v>
      </c>
      <c r="D1379" s="1">
        <f>'RAS-funkcijski'!E85</f>
        <v>14459.63</v>
      </c>
      <c r="E1379" s="1">
        <v>0</v>
      </c>
      <c r="F1379" s="1">
        <v>0</v>
      </c>
      <c r="G1379" s="2">
        <f t="shared" si="24"/>
        <v>3412.0472399999999</v>
      </c>
      <c r="H1379" s="2">
        <f t="shared" si="27"/>
        <v>0.59000000000014552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297584.95</v>
      </c>
      <c r="E1380" s="1">
        <v>0</v>
      </c>
      <c r="F1380" s="1">
        <v>0</v>
      </c>
      <c r="G1380" s="2">
        <f t="shared" si="24"/>
        <v>48803.931800000006</v>
      </c>
      <c r="H1380" s="2">
        <f t="shared" si="27"/>
        <v>4.9999999988358468E-2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1199.1400000000001</v>
      </c>
      <c r="E1382" s="1">
        <v>0</v>
      </c>
      <c r="F1382" s="1">
        <v>0</v>
      </c>
      <c r="G1382" s="2">
        <f t="shared" si="24"/>
        <v>201.45552000000004</v>
      </c>
      <c r="H1382" s="2">
        <f t="shared" si="27"/>
        <v>0.14000000000010004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31704.46</v>
      </c>
      <c r="D1383" s="1">
        <f>'RAS-funkcijski'!E89</f>
        <v>0</v>
      </c>
      <c r="E1383" s="1">
        <v>0</v>
      </c>
      <c r="F1383" s="1">
        <v>0</v>
      </c>
      <c r="G1383" s="2">
        <f t="shared" si="24"/>
        <v>2694.8791000000001</v>
      </c>
      <c r="H1383" s="2">
        <f t="shared" si="27"/>
        <v>0.45999999999912689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31704.46</v>
      </c>
      <c r="D1400" s="1">
        <f>'RAS-funkcijski'!E106</f>
        <v>0</v>
      </c>
      <c r="E1400" s="1">
        <v>0</v>
      </c>
      <c r="F1400" s="1">
        <v>0</v>
      </c>
      <c r="G1400" s="2">
        <f t="shared" si="24"/>
        <v>3233.8549199999998</v>
      </c>
      <c r="H1400" s="2">
        <f t="shared" si="27"/>
        <v>0.45999999999912689</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267092.99</v>
      </c>
      <c r="D1401" s="1">
        <f>'RAS-funkcijski'!E107</f>
        <v>387396.41</v>
      </c>
      <c r="E1401" s="1">
        <v>0</v>
      </c>
      <c r="F1401" s="1">
        <v>0</v>
      </c>
      <c r="G1401" s="2">
        <f t="shared" si="24"/>
        <v>107314.23842999998</v>
      </c>
      <c r="H1401" s="2">
        <f t="shared" si="27"/>
        <v>0.41999999998370185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180836.16</v>
      </c>
      <c r="D1402" s="1">
        <f>'RAS-funkcijski'!E108</f>
        <v>215988.4</v>
      </c>
      <c r="E1402" s="1">
        <v>0</v>
      </c>
      <c r="F1402" s="1">
        <v>0</v>
      </c>
      <c r="G1402" s="2">
        <f t="shared" si="24"/>
        <v>63732.547839999999</v>
      </c>
      <c r="H1402" s="2">
        <f t="shared" si="27"/>
        <v>0.55999999999767169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38779.589999999997</v>
      </c>
      <c r="D1404" s="1">
        <f>'RAS-funkcijski'!E110</f>
        <v>11637.94</v>
      </c>
      <c r="E1404" s="1">
        <v>0</v>
      </c>
      <c r="F1404" s="1">
        <v>0</v>
      </c>
      <c r="G1404" s="2">
        <f t="shared" si="24"/>
        <v>6577.8798200000001</v>
      </c>
      <c r="H1404" s="2">
        <f t="shared" si="27"/>
        <v>0.47000000000298314</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32395.71</v>
      </c>
      <c r="D1405" s="1">
        <f>'RAS-funkcijski'!E111</f>
        <v>46294.76</v>
      </c>
      <c r="E1405" s="1">
        <v>0</v>
      </c>
      <c r="F1405" s="1">
        <v>0</v>
      </c>
      <c r="G1405" s="2">
        <f t="shared" si="24"/>
        <v>13373.419609999999</v>
      </c>
      <c r="H1405" s="2">
        <f t="shared" si="27"/>
        <v>0.52999999999883585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15081.53</v>
      </c>
      <c r="D1407" s="1">
        <f>'RAS-funkcijski'!E113</f>
        <v>113475.31</v>
      </c>
      <c r="E1407" s="1">
        <v>0</v>
      </c>
      <c r="F1407" s="1">
        <v>0</v>
      </c>
      <c r="G1407" s="2">
        <f t="shared" si="24"/>
        <v>26381.504349999999</v>
      </c>
      <c r="H1407" s="2">
        <f t="shared" si="27"/>
        <v>0.77999999999701686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528184.39</v>
      </c>
      <c r="D1408" s="1">
        <f>'RAS-funkcijski'!E114</f>
        <v>718379.84000000008</v>
      </c>
      <c r="E1408" s="1">
        <v>0</v>
      </c>
      <c r="F1408" s="1">
        <v>0</v>
      </c>
      <c r="G1408" s="2">
        <f t="shared" si="24"/>
        <v>216143.84770000001</v>
      </c>
      <c r="H1408" s="2">
        <f t="shared" si="27"/>
        <v>0.54999999993015081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428982.92</v>
      </c>
      <c r="D1409" s="1">
        <f>'RAS-funkcijski'!E115</f>
        <v>660281.43000000005</v>
      </c>
      <c r="E1409" s="1">
        <v>0</v>
      </c>
      <c r="F1409" s="1">
        <v>0</v>
      </c>
      <c r="G1409" s="2">
        <f t="shared" si="24"/>
        <v>194199.58158000003</v>
      </c>
      <c r="H1409" s="2">
        <f t="shared" si="27"/>
        <v>0.51000000006752089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428982.92</v>
      </c>
      <c r="D1410" s="1">
        <f>'RAS-funkcijski'!E116</f>
        <v>660281.43000000005</v>
      </c>
      <c r="E1410" s="1">
        <v>0</v>
      </c>
      <c r="F1410" s="1">
        <v>0</v>
      </c>
      <c r="G1410" s="2">
        <f t="shared" si="24"/>
        <v>195949.12735999998</v>
      </c>
      <c r="H1410" s="2">
        <f t="shared" si="27"/>
        <v>0.51000000006752089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25887.19</v>
      </c>
      <c r="D1412" s="1">
        <f>'RAS-funkcijski'!E118</f>
        <v>34298.410000000003</v>
      </c>
      <c r="E1412" s="1">
        <v>0</v>
      </c>
      <c r="F1412" s="1">
        <v>0</v>
      </c>
      <c r="G1412" s="2">
        <f t="shared" si="24"/>
        <v>10771.17714</v>
      </c>
      <c r="H1412" s="2">
        <f t="shared" si="27"/>
        <v>0.60000000000218279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25887.19</v>
      </c>
      <c r="D1413" s="1">
        <f>'RAS-funkcijski'!E119</f>
        <v>34298.410000000003</v>
      </c>
      <c r="E1413" s="1">
        <v>0</v>
      </c>
      <c r="F1413" s="1">
        <v>0</v>
      </c>
      <c r="G1413" s="2">
        <f t="shared" si="24"/>
        <v>10865.661150000002</v>
      </c>
      <c r="H1413" s="2">
        <f t="shared" si="27"/>
        <v>0.60000000000218279</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73314.28</v>
      </c>
      <c r="D1416" s="1">
        <f>'RAS-funkcijski'!E122</f>
        <v>23800</v>
      </c>
      <c r="E1416" s="1">
        <v>0</v>
      </c>
      <c r="F1416" s="1">
        <v>0</v>
      </c>
      <c r="G1416" s="2">
        <f t="shared" si="24"/>
        <v>14267.885039999999</v>
      </c>
      <c r="H1416" s="2">
        <f t="shared" si="27"/>
        <v>0.27999999999883585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73314.28</v>
      </c>
      <c r="D1417" s="1">
        <f>'RAS-funkcijski'!E123</f>
        <v>23800</v>
      </c>
      <c r="E1417" s="1">
        <v>0</v>
      </c>
      <c r="F1417" s="1">
        <v>0</v>
      </c>
      <c r="G1417" s="2">
        <f t="shared" si="24"/>
        <v>14388.799319999998</v>
      </c>
      <c r="H1417" s="2">
        <f t="shared" si="27"/>
        <v>0.27999999999883585</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1030157.9</v>
      </c>
      <c r="D1423" s="1">
        <f>'RAS-funkcijski'!E129</f>
        <v>1029817.98</v>
      </c>
      <c r="E1423" s="1">
        <v>0</v>
      </c>
      <c r="F1423" s="1">
        <v>0</v>
      </c>
      <c r="G1423" s="2">
        <f t="shared" si="24"/>
        <v>386224.23249999998</v>
      </c>
      <c r="H1423" s="2">
        <f t="shared" si="27"/>
        <v>0.11999999999534339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55387.1</v>
      </c>
      <c r="D1431" s="1">
        <f>'RAS-funkcijski'!E137</f>
        <v>6089.44</v>
      </c>
      <c r="E1431" s="1">
        <v>0</v>
      </c>
      <c r="F1431" s="1">
        <v>0</v>
      </c>
      <c r="G1431" s="2">
        <f t="shared" si="24"/>
        <v>8986.2753400000001</v>
      </c>
      <c r="H1431" s="2">
        <f t="shared" si="27"/>
        <v>0.53999999999814463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953896</v>
      </c>
      <c r="D1432" s="1">
        <f>'RAS-funkcijski'!E138</f>
        <v>1023728.54</v>
      </c>
      <c r="E1432" s="1">
        <v>0</v>
      </c>
      <c r="F1432" s="1">
        <v>0</v>
      </c>
      <c r="G1432" s="2">
        <f t="shared" si="24"/>
        <v>402181.31272000005</v>
      </c>
      <c r="H1432" s="2">
        <f t="shared" si="27"/>
        <v>0.4599999999627471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20874.8</v>
      </c>
      <c r="D1434" s="1">
        <f>'RAS-funkcijski'!E140</f>
        <v>0</v>
      </c>
      <c r="E1434" s="1">
        <v>0</v>
      </c>
      <c r="F1434" s="1">
        <v>0</v>
      </c>
      <c r="G1434" s="2">
        <f t="shared" si="24"/>
        <v>2838.9728</v>
      </c>
      <c r="H1434" s="2">
        <f t="shared" si="27"/>
        <v>0.2000000000007276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5095453.7</v>
      </c>
      <c r="D1435" s="13">
        <f>'RAS-funkcijski'!E141</f>
        <v>6605680.2799999993</v>
      </c>
      <c r="E1435" s="13">
        <v>0</v>
      </c>
      <c r="F1435" s="13">
        <v>0</v>
      </c>
      <c r="G1435" s="14">
        <f t="shared" si="24"/>
        <v>2508033.5536199999</v>
      </c>
      <c r="H1435" s="14">
        <f t="shared" si="27"/>
        <v>0.57999999914318323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1652640.97</v>
      </c>
      <c r="D1436" s="6">
        <f>'P-VRIO'!E5</f>
        <v>1648164.02</v>
      </c>
      <c r="E1436" s="6">
        <v>0</v>
      </c>
      <c r="F1436" s="6">
        <v>0</v>
      </c>
      <c r="G1436" s="7">
        <f t="shared" si="24"/>
        <v>4948.9690100000007</v>
      </c>
      <c r="H1436" s="7">
        <f t="shared" si="27"/>
        <v>5.0000000046566129E-2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1652640.97</v>
      </c>
      <c r="D1437" s="1">
        <f>'P-VRIO'!E6</f>
        <v>1648164.02</v>
      </c>
      <c r="E1437" s="1">
        <v>0</v>
      </c>
      <c r="F1437" s="1">
        <v>0</v>
      </c>
      <c r="G1437" s="2">
        <f t="shared" si="24"/>
        <v>9897.9380200000014</v>
      </c>
      <c r="H1437" s="2">
        <f t="shared" si="27"/>
        <v>5.0000000046566129E-2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1650630.45</v>
      </c>
      <c r="D1438" s="1">
        <f>'P-VRIO'!E7</f>
        <v>1646153.5</v>
      </c>
      <c r="E1438" s="1">
        <v>0</v>
      </c>
      <c r="F1438" s="1">
        <v>0</v>
      </c>
      <c r="G1438" s="2">
        <f t="shared" si="24"/>
        <v>14828.81235</v>
      </c>
      <c r="H1438" s="2">
        <f t="shared" si="27"/>
        <v>0.94999999995343387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15694.41</v>
      </c>
      <c r="D1439" s="1">
        <f>'P-VRIO'!E8</f>
        <v>9081.08</v>
      </c>
      <c r="E1439" s="1">
        <v>0</v>
      </c>
      <c r="F1439" s="1">
        <v>0</v>
      </c>
      <c r="G1439" s="2">
        <f t="shared" si="24"/>
        <v>135.42627999999999</v>
      </c>
      <c r="H1439" s="2">
        <f t="shared" si="27"/>
        <v>0.48999999999978172</v>
      </c>
      <c r="I1439" s="10">
        <f t="shared" ref="I1439:I1444" si="28">G1439*H1439</f>
        <v>66.358877199970436</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1634936.04</v>
      </c>
      <c r="D1440" s="1">
        <f>'P-VRIO'!E9</f>
        <v>1634936.04</v>
      </c>
      <c r="E1440" s="1">
        <v>0</v>
      </c>
      <c r="F1440" s="1">
        <v>0</v>
      </c>
      <c r="G1440" s="2">
        <f t="shared" si="24"/>
        <v>24524.0406</v>
      </c>
      <c r="H1440" s="2">
        <f t="shared" si="27"/>
        <v>8.0000000074505806E-2</v>
      </c>
      <c r="I1440" s="10">
        <f t="shared" si="28"/>
        <v>1961.9232498271833</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1203.68</v>
      </c>
      <c r="E1441" s="1">
        <v>0</v>
      </c>
      <c r="F1441" s="1">
        <v>0</v>
      </c>
      <c r="G1441" s="2">
        <f t="shared" si="24"/>
        <v>14.444160000000002</v>
      </c>
      <c r="H1441" s="2">
        <f t="shared" si="27"/>
        <v>0.31999999999993634</v>
      </c>
      <c r="I1441" s="10">
        <f t="shared" si="28"/>
        <v>4.6221311999990808</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932.7</v>
      </c>
      <c r="E1442" s="1">
        <v>0</v>
      </c>
      <c r="F1442" s="1">
        <v>0</v>
      </c>
      <c r="G1442" s="2">
        <f t="shared" si="24"/>
        <v>13.0578</v>
      </c>
      <c r="H1442" s="2">
        <f t="shared" si="27"/>
        <v>0.29999999999995453</v>
      </c>
      <c r="I1442" s="10">
        <f t="shared" si="28"/>
        <v>3.9173399999994061</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2010.52</v>
      </c>
      <c r="D1445" s="1">
        <f>'P-VRIO'!E14</f>
        <v>2010.52</v>
      </c>
      <c r="E1445" s="1">
        <v>0</v>
      </c>
      <c r="F1445" s="1">
        <v>0</v>
      </c>
      <c r="G1445" s="2">
        <f t="shared" si="24"/>
        <v>60.315600000000003</v>
      </c>
      <c r="H1445" s="2">
        <f t="shared" si="27"/>
        <v>0.96000000000003638</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2010.52</v>
      </c>
      <c r="D1451" s="1">
        <f>'P-VRIO'!E20</f>
        <v>2010.52</v>
      </c>
      <c r="E1451" s="1">
        <v>0</v>
      </c>
      <c r="F1451" s="1">
        <v>0</v>
      </c>
      <c r="G1451" s="2">
        <f t="shared" si="24"/>
        <v>96.504960000000011</v>
      </c>
      <c r="H1451" s="2">
        <f t="shared" si="27"/>
        <v>0.96000000000003638</v>
      </c>
      <c r="I1451" s="10">
        <f t="shared" si="29"/>
        <v>92.64476160000352</v>
      </c>
      <c r="J1451" s="2">
        <f>IF(AND(Skriveni!C1451&lt;&gt;0,Skriveni!D1451&lt;&gt;0),1,0)</f>
        <v>1</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2404.2399999999998</v>
      </c>
      <c r="D1469" s="1">
        <f>'P-VRIO'!E38</f>
        <v>2404.2399999999998</v>
      </c>
      <c r="E1469" s="1">
        <v>0</v>
      </c>
      <c r="F1469" s="1">
        <v>0</v>
      </c>
      <c r="G1469" s="2">
        <f t="shared" si="24"/>
        <v>245.23247999999998</v>
      </c>
      <c r="H1469" s="2">
        <f t="shared" si="27"/>
        <v>0.47999999999956344</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2404.2399999999998</v>
      </c>
      <c r="D1470" s="1">
        <f>'P-VRIO'!E39</f>
        <v>2404.2399999999998</v>
      </c>
      <c r="E1470" s="1">
        <v>0</v>
      </c>
      <c r="F1470" s="1">
        <v>0</v>
      </c>
      <c r="G1470" s="2">
        <f t="shared" si="24"/>
        <v>252.4452</v>
      </c>
      <c r="H1470" s="2">
        <f t="shared" si="27"/>
        <v>0.47999999999956344</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2404.2399999999998</v>
      </c>
      <c r="D1471" s="1">
        <f>'P-VRIO'!E40</f>
        <v>2404.2399999999998</v>
      </c>
      <c r="E1471" s="1">
        <v>0</v>
      </c>
      <c r="F1471" s="1">
        <v>0</v>
      </c>
      <c r="G1471" s="2">
        <f t="shared" si="24"/>
        <v>259.65791999999993</v>
      </c>
      <c r="H1471" s="2">
        <f t="shared" si="27"/>
        <v>0.47999999999956344</v>
      </c>
      <c r="I1471" s="10">
        <f t="shared" ref="I1471:I1474" si="32">G1471*H1471</f>
        <v>124.63580159988662</v>
      </c>
      <c r="J1471" s="2">
        <f>IF(AND(Skriveni!C1471&lt;&gt;0,Skriveni!D1471&lt;&gt;0),1,0)</f>
        <v>1</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1049382.8400000001</v>
      </c>
      <c r="D1480" s="6"/>
      <c r="E1480" s="6">
        <v>0</v>
      </c>
      <c r="F1480" s="6">
        <v>0</v>
      </c>
      <c r="G1480" s="7">
        <f t="shared" ref="G1480:G1580" si="34">B1480/1000*C1480</f>
        <v>1049.3828400000002</v>
      </c>
      <c r="H1480" s="7">
        <f t="shared" ref="H1480:H1580" si="35">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7641165.8599999994</v>
      </c>
      <c r="D1481" s="1">
        <v>0</v>
      </c>
      <c r="E1481" s="1">
        <v>0</v>
      </c>
      <c r="F1481" s="1">
        <v>0</v>
      </c>
      <c r="G1481" s="2">
        <f t="shared" si="34"/>
        <v>15282.331719999998</v>
      </c>
      <c r="H1481" s="2">
        <f t="shared" si="35"/>
        <v>0.14000000059604645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5652906.9899999993</v>
      </c>
      <c r="D1483" s="1">
        <v>0</v>
      </c>
      <c r="E1483" s="1">
        <v>0</v>
      </c>
      <c r="F1483" s="1">
        <v>0</v>
      </c>
      <c r="G1483" s="2">
        <f t="shared" si="34"/>
        <v>22611.627959999998</v>
      </c>
      <c r="H1483" s="2">
        <f t="shared" si="35"/>
        <v>1.0000000707805157E-2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2407229.61</v>
      </c>
      <c r="D1484" s="1">
        <v>0</v>
      </c>
      <c r="E1484" s="1">
        <v>0</v>
      </c>
      <c r="F1484" s="1">
        <v>0</v>
      </c>
      <c r="G1484" s="2">
        <f t="shared" si="34"/>
        <v>12036.14805</v>
      </c>
      <c r="H1484" s="2">
        <f t="shared" si="35"/>
        <v>0.39000000013038516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1498361.16</v>
      </c>
      <c r="D1485" s="1">
        <v>0</v>
      </c>
      <c r="E1485" s="1">
        <v>0</v>
      </c>
      <c r="F1485" s="1">
        <v>0</v>
      </c>
      <c r="G1485" s="2">
        <f t="shared" si="34"/>
        <v>8990.1669600000005</v>
      </c>
      <c r="H1485" s="2">
        <f t="shared" si="35"/>
        <v>0.15999999991618097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30536.240000000002</v>
      </c>
      <c r="D1486" s="1">
        <v>0</v>
      </c>
      <c r="E1486" s="1">
        <v>0</v>
      </c>
      <c r="F1486" s="1">
        <v>0</v>
      </c>
      <c r="G1486" s="2">
        <f t="shared" si="34"/>
        <v>213.75368</v>
      </c>
      <c r="H1486" s="2">
        <f t="shared" si="35"/>
        <v>0.24000000000160071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2355.7800000000002</v>
      </c>
      <c r="D1487" s="1">
        <v>0</v>
      </c>
      <c r="E1487" s="1">
        <v>0</v>
      </c>
      <c r="F1487" s="1">
        <v>0</v>
      </c>
      <c r="G1487" s="2">
        <f t="shared" si="34"/>
        <v>18.846240000000002</v>
      </c>
      <c r="H1487" s="2">
        <f t="shared" si="35"/>
        <v>0.21999999999979991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861485.93</v>
      </c>
      <c r="D1489" s="1">
        <v>0</v>
      </c>
      <c r="E1489" s="1">
        <v>0</v>
      </c>
      <c r="F1489" s="1">
        <v>0</v>
      </c>
      <c r="G1489" s="2">
        <f t="shared" si="34"/>
        <v>8614.8593000000001</v>
      </c>
      <c r="H1489" s="2">
        <f t="shared" si="35"/>
        <v>6.9999999948777258E-2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402906.13</v>
      </c>
      <c r="D1490" s="1">
        <v>0</v>
      </c>
      <c r="E1490" s="1">
        <v>0</v>
      </c>
      <c r="F1490" s="1">
        <v>0</v>
      </c>
      <c r="G1490" s="2">
        <f t="shared" si="34"/>
        <v>4431.9674299999997</v>
      </c>
      <c r="H1490" s="2">
        <f t="shared" si="35"/>
        <v>0.13000000000465661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450032.14</v>
      </c>
      <c r="D1491" s="1">
        <v>0</v>
      </c>
      <c r="E1491" s="1">
        <v>0</v>
      </c>
      <c r="F1491" s="1">
        <v>0</v>
      </c>
      <c r="G1491" s="2">
        <f t="shared" si="34"/>
        <v>5400.3856800000003</v>
      </c>
      <c r="H1491" s="2">
        <f t="shared" si="35"/>
        <v>0.14000000001396984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1985999.49</v>
      </c>
      <c r="D1492" s="1">
        <v>0</v>
      </c>
      <c r="E1492" s="1">
        <v>0</v>
      </c>
      <c r="F1492" s="1">
        <v>0</v>
      </c>
      <c r="G1492" s="2">
        <f t="shared" si="34"/>
        <v>25817.99337</v>
      </c>
      <c r="H1492" s="2">
        <f t="shared" si="35"/>
        <v>0.48999999999068677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2259.38</v>
      </c>
      <c r="D1493" s="1">
        <v>0</v>
      </c>
      <c r="E1493" s="1">
        <v>0</v>
      </c>
      <c r="F1493" s="1">
        <v>0</v>
      </c>
      <c r="G1493" s="2">
        <f t="shared" si="34"/>
        <v>31.631320000000002</v>
      </c>
      <c r="H1493" s="2">
        <f t="shared" si="35"/>
        <v>0.38000000000010914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2259.38</v>
      </c>
      <c r="D1497" s="1">
        <v>0</v>
      </c>
      <c r="E1497" s="1">
        <v>0</v>
      </c>
      <c r="F1497" s="1">
        <v>0</v>
      </c>
      <c r="G1497" s="2">
        <f t="shared" si="34"/>
        <v>40.668839999999996</v>
      </c>
      <c r="H1497" s="2">
        <f t="shared" si="35"/>
        <v>0.38000000000010914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8165293.3700000001</v>
      </c>
      <c r="D1499" s="1">
        <v>0</v>
      </c>
      <c r="E1499" s="1">
        <v>0</v>
      </c>
      <c r="F1499" s="1">
        <v>0</v>
      </c>
      <c r="G1499" s="2">
        <f t="shared" si="34"/>
        <v>163305.86740000002</v>
      </c>
      <c r="H1499" s="2">
        <f t="shared" si="35"/>
        <v>0.37000000011175871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5973152.2400000002</v>
      </c>
      <c r="D1501" s="1">
        <v>0</v>
      </c>
      <c r="E1501" s="1">
        <v>0</v>
      </c>
      <c r="F1501" s="1">
        <v>0</v>
      </c>
      <c r="G1501" s="2">
        <f t="shared" si="34"/>
        <v>131409.34927999999</v>
      </c>
      <c r="H1501" s="2">
        <f t="shared" si="35"/>
        <v>0.24000000022351742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2334765.23</v>
      </c>
      <c r="D1502" s="1">
        <v>0</v>
      </c>
      <c r="E1502" s="1">
        <v>0</v>
      </c>
      <c r="F1502" s="1">
        <v>0</v>
      </c>
      <c r="G1502" s="2">
        <f t="shared" si="34"/>
        <v>53699.600290000002</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1691888.09</v>
      </c>
      <c r="D1503" s="1">
        <v>0</v>
      </c>
      <c r="E1503" s="1">
        <v>0</v>
      </c>
      <c r="F1503" s="1">
        <v>0</v>
      </c>
      <c r="G1503" s="2">
        <f t="shared" si="34"/>
        <v>40605.314160000002</v>
      </c>
      <c r="H1503" s="2">
        <f t="shared" si="35"/>
        <v>9.0000000083819032E-2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30537.55</v>
      </c>
      <c r="D1504" s="1">
        <v>0</v>
      </c>
      <c r="E1504" s="1">
        <v>0</v>
      </c>
      <c r="F1504" s="1">
        <v>0</v>
      </c>
      <c r="G1504" s="2">
        <f t="shared" si="34"/>
        <v>763.43875000000003</v>
      </c>
      <c r="H1504" s="2">
        <f t="shared" si="35"/>
        <v>0.4500000000007276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2355.7800000000002</v>
      </c>
      <c r="D1505" s="1">
        <v>0</v>
      </c>
      <c r="E1505" s="1">
        <v>0</v>
      </c>
      <c r="F1505" s="1">
        <v>0</v>
      </c>
      <c r="G1505" s="2">
        <f t="shared" si="34"/>
        <v>61.250280000000004</v>
      </c>
      <c r="H1505" s="2">
        <f t="shared" si="35"/>
        <v>0.21999999999979991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1087016.54</v>
      </c>
      <c r="D1507" s="1">
        <v>0</v>
      </c>
      <c r="E1507" s="1">
        <v>0</v>
      </c>
      <c r="F1507" s="1">
        <v>0</v>
      </c>
      <c r="G1507" s="2">
        <f t="shared" si="34"/>
        <v>30436.46312</v>
      </c>
      <c r="H1507" s="2">
        <f t="shared" si="35"/>
        <v>0.4599999999627471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407245.86</v>
      </c>
      <c r="D1508" s="1">
        <v>0</v>
      </c>
      <c r="E1508" s="1">
        <v>0</v>
      </c>
      <c r="F1508" s="1">
        <v>0</v>
      </c>
      <c r="G1508" s="2">
        <f t="shared" si="34"/>
        <v>11810.129940000001</v>
      </c>
      <c r="H1508" s="2">
        <f t="shared" si="35"/>
        <v>0.14000000001396984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419343.19</v>
      </c>
      <c r="D1509" s="1">
        <v>0</v>
      </c>
      <c r="E1509" s="1">
        <v>0</v>
      </c>
      <c r="F1509" s="1">
        <v>0</v>
      </c>
      <c r="G1509" s="2">
        <f t="shared" si="34"/>
        <v>12580.295699999999</v>
      </c>
      <c r="H1509" s="2">
        <f t="shared" si="35"/>
        <v>0.19000000000232831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1939881.75</v>
      </c>
      <c r="D1510" s="1">
        <v>0</v>
      </c>
      <c r="E1510" s="1">
        <v>0</v>
      </c>
      <c r="F1510" s="1">
        <v>0</v>
      </c>
      <c r="G1510" s="2">
        <f t="shared" si="34"/>
        <v>60136.33425</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252259.38</v>
      </c>
      <c r="D1511" s="1">
        <v>0</v>
      </c>
      <c r="E1511" s="1">
        <v>0</v>
      </c>
      <c r="F1511" s="1">
        <v>0</v>
      </c>
      <c r="G1511" s="2">
        <f t="shared" si="34"/>
        <v>8072.3001600000007</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252259.38</v>
      </c>
      <c r="D1515" s="1">
        <v>0</v>
      </c>
      <c r="E1515" s="1">
        <v>0</v>
      </c>
      <c r="F1515" s="1">
        <v>0</v>
      </c>
      <c r="G1515" s="2">
        <f t="shared" si="34"/>
        <v>9081.3376799999987</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525255.32999999914</v>
      </c>
      <c r="D1517" s="1">
        <v>0</v>
      </c>
      <c r="E1517" s="1">
        <v>0</v>
      </c>
      <c r="F1517" s="1">
        <v>0</v>
      </c>
      <c r="G1517" s="2">
        <f t="shared" si="34"/>
        <v>19959.702539999966</v>
      </c>
      <c r="H1517" s="2">
        <f t="shared" si="35"/>
        <v>0.32999999914318323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348293.24</v>
      </c>
      <c r="D1518" s="1">
        <v>0</v>
      </c>
      <c r="E1518" s="1">
        <v>0</v>
      </c>
      <c r="F1518" s="1">
        <v>0</v>
      </c>
      <c r="G1518" s="2">
        <f t="shared" si="34"/>
        <v>13583.43636</v>
      </c>
      <c r="H1518" s="2">
        <f t="shared" si="35"/>
        <v>0.23999999999068677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237743.69</v>
      </c>
      <c r="D1524" s="1">
        <v>0</v>
      </c>
      <c r="E1524" s="1">
        <v>0</v>
      </c>
      <c r="F1524" s="1">
        <v>0</v>
      </c>
      <c r="G1524" s="2">
        <f t="shared" si="34"/>
        <v>10698.466049999999</v>
      </c>
      <c r="H1524" s="2">
        <f t="shared" si="35"/>
        <v>0.30999999999767169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130844.89000000001</v>
      </c>
      <c r="D1530" s="1">
        <v>0</v>
      </c>
      <c r="E1530" s="1">
        <v>0</v>
      </c>
      <c r="F1530" s="1">
        <v>0</v>
      </c>
      <c r="G1530" s="2">
        <f t="shared" si="34"/>
        <v>6673.0893900000001</v>
      </c>
      <c r="H1530" s="2">
        <f t="shared" si="35"/>
        <v>0.10999999998603016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88322.46</v>
      </c>
      <c r="D1531" s="1">
        <v>0</v>
      </c>
      <c r="E1531" s="1">
        <v>0</v>
      </c>
      <c r="F1531" s="1">
        <v>0</v>
      </c>
      <c r="G1531" s="2">
        <f t="shared" si="34"/>
        <v>4592.7679200000002</v>
      </c>
      <c r="H1531" s="2">
        <f t="shared" si="35"/>
        <v>0.46000000000640284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9103</v>
      </c>
      <c r="D1532" s="1">
        <v>0</v>
      </c>
      <c r="E1532" s="1">
        <v>0</v>
      </c>
      <c r="F1532" s="1">
        <v>0</v>
      </c>
      <c r="G1532" s="2">
        <f t="shared" si="34"/>
        <v>482.459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33419.43</v>
      </c>
      <c r="D1534" s="1">
        <v>0</v>
      </c>
      <c r="E1534" s="1">
        <v>0</v>
      </c>
      <c r="F1534" s="1">
        <v>0</v>
      </c>
      <c r="G1534" s="2">
        <f t="shared" si="34"/>
        <v>1838.0686499999999</v>
      </c>
      <c r="H1534" s="2">
        <f t="shared" si="35"/>
        <v>0.43000000000029104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1236</v>
      </c>
      <c r="D1535" s="1">
        <v>0</v>
      </c>
      <c r="E1535" s="1">
        <v>0</v>
      </c>
      <c r="F1535" s="1">
        <v>0</v>
      </c>
      <c r="G1535" s="2">
        <f t="shared" si="34"/>
        <v>69.216000000000008</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1236</v>
      </c>
      <c r="D1536" s="1">
        <v>0</v>
      </c>
      <c r="E1536" s="1">
        <v>0</v>
      </c>
      <c r="F1536" s="1">
        <v>0</v>
      </c>
      <c r="G1536" s="2">
        <f t="shared" si="34"/>
        <v>70.451999999999998</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55216.439999999995</v>
      </c>
      <c r="D1550" s="1">
        <v>0</v>
      </c>
      <c r="E1550" s="1">
        <v>0</v>
      </c>
      <c r="F1550" s="1">
        <v>0</v>
      </c>
      <c r="G1550" s="2">
        <f t="shared" si="34"/>
        <v>3920.3672399999991</v>
      </c>
      <c r="H1550" s="2">
        <f t="shared" si="35"/>
        <v>0.43999999999505235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17080.05</v>
      </c>
      <c r="D1551" s="1">
        <v>0</v>
      </c>
      <c r="E1551" s="1">
        <v>0</v>
      </c>
      <c r="F1551" s="1">
        <v>0</v>
      </c>
      <c r="G1551" s="2">
        <f t="shared" si="34"/>
        <v>1229.7635999999998</v>
      </c>
      <c r="H1551" s="2">
        <f t="shared" si="35"/>
        <v>4.9999999999272404E-2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32577.32</v>
      </c>
      <c r="D1553" s="1">
        <v>0</v>
      </c>
      <c r="E1553" s="1">
        <v>0</v>
      </c>
      <c r="F1553" s="1">
        <v>0</v>
      </c>
      <c r="G1553" s="2">
        <f t="shared" si="34"/>
        <v>2410.7216799999997</v>
      </c>
      <c r="H1553" s="2">
        <f t="shared" si="35"/>
        <v>0.31999999999970896</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5559.07</v>
      </c>
      <c r="D1554" s="1">
        <v>0</v>
      </c>
      <c r="E1554" s="1">
        <v>0</v>
      </c>
      <c r="F1554" s="1">
        <v>0</v>
      </c>
      <c r="G1554" s="2">
        <f t="shared" si="34"/>
        <v>416.93024999999994</v>
      </c>
      <c r="H1554" s="2">
        <f t="shared" si="35"/>
        <v>6.9999999999708962E-2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12684.06</v>
      </c>
      <c r="D1555" s="1">
        <v>0</v>
      </c>
      <c r="E1555" s="1">
        <v>0</v>
      </c>
      <c r="F1555" s="1">
        <v>0</v>
      </c>
      <c r="G1555" s="2">
        <f t="shared" si="34"/>
        <v>963.98855999999989</v>
      </c>
      <c r="H1555" s="2">
        <f t="shared" si="35"/>
        <v>5.9999999999490683E-2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3850</v>
      </c>
      <c r="D1558" s="1">
        <v>0</v>
      </c>
      <c r="E1558" s="1">
        <v>0</v>
      </c>
      <c r="F1558" s="1">
        <v>0</v>
      </c>
      <c r="G1558" s="2">
        <f t="shared" si="34"/>
        <v>304.14999999999998</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8834.06</v>
      </c>
      <c r="D1559" s="1">
        <v>0</v>
      </c>
      <c r="E1559" s="1">
        <v>0</v>
      </c>
      <c r="F1559" s="1">
        <v>0</v>
      </c>
      <c r="G1559" s="2">
        <f t="shared" si="34"/>
        <v>706.72479999999996</v>
      </c>
      <c r="H1559" s="2">
        <f t="shared" si="35"/>
        <v>5.9999999999490683E-2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37762.300000000003</v>
      </c>
      <c r="D1560" s="1">
        <v>0</v>
      </c>
      <c r="E1560" s="1">
        <v>0</v>
      </c>
      <c r="F1560" s="1">
        <v>0</v>
      </c>
      <c r="G1560" s="2">
        <f t="shared" si="34"/>
        <v>3058.7463000000002</v>
      </c>
      <c r="H1560" s="2">
        <f t="shared" si="35"/>
        <v>0.30000000000291038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9963.2000000000007</v>
      </c>
      <c r="D1561" s="1">
        <v>0</v>
      </c>
      <c r="E1561" s="1">
        <v>0</v>
      </c>
      <c r="F1561" s="1">
        <v>0</v>
      </c>
      <c r="G1561" s="2">
        <f t="shared" si="34"/>
        <v>816.9824000000001</v>
      </c>
      <c r="H1561" s="2">
        <f t="shared" si="35"/>
        <v>0.2000000000007276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27799.1</v>
      </c>
      <c r="D1563" s="1">
        <v>0</v>
      </c>
      <c r="E1563" s="1">
        <v>0</v>
      </c>
      <c r="F1563" s="1">
        <v>0</v>
      </c>
      <c r="G1563" s="2">
        <f t="shared" si="34"/>
        <v>2335.1244000000002</v>
      </c>
      <c r="H1563" s="2">
        <f t="shared" si="35"/>
        <v>9.9999999998544808E-2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110549.55</v>
      </c>
      <c r="D1565" s="1">
        <v>0</v>
      </c>
      <c r="E1565" s="1">
        <v>0</v>
      </c>
      <c r="F1565" s="1">
        <v>0</v>
      </c>
      <c r="G1565" s="2">
        <f t="shared" si="34"/>
        <v>9507.2613000000001</v>
      </c>
      <c r="H1565" s="2">
        <f t="shared" si="35"/>
        <v>0.44999999999708962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92320.35</v>
      </c>
      <c r="D1566" s="1">
        <v>0</v>
      </c>
      <c r="E1566" s="1">
        <v>0</v>
      </c>
      <c r="F1566" s="1">
        <v>0</v>
      </c>
      <c r="G1566" s="2">
        <f t="shared" si="34"/>
        <v>8031.8704500000003</v>
      </c>
      <c r="H1566" s="2">
        <f t="shared" si="35"/>
        <v>0.35000000000582077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8138.75</v>
      </c>
      <c r="D1567" s="1">
        <v>0</v>
      </c>
      <c r="E1567" s="1">
        <v>0</v>
      </c>
      <c r="F1567" s="1">
        <v>0</v>
      </c>
      <c r="G1567" s="2">
        <f t="shared" si="34"/>
        <v>716.20999999999992</v>
      </c>
      <c r="H1567" s="2">
        <f t="shared" si="35"/>
        <v>0.25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10090.450000000001</v>
      </c>
      <c r="D1569" s="1">
        <v>0</v>
      </c>
      <c r="E1569" s="1">
        <v>0</v>
      </c>
      <c r="F1569" s="1">
        <v>0</v>
      </c>
      <c r="G1569" s="2">
        <f t="shared" si="34"/>
        <v>908.14050000000009</v>
      </c>
      <c r="H1569" s="2">
        <f t="shared" si="35"/>
        <v>0.4500000000007276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176962.09</v>
      </c>
      <c r="D1576" s="1">
        <v>0</v>
      </c>
      <c r="E1576" s="1">
        <v>0</v>
      </c>
      <c r="F1576" s="1">
        <v>0</v>
      </c>
      <c r="G1576" s="2">
        <f t="shared" si="34"/>
        <v>17165.32273</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176809.06</v>
      </c>
      <c r="D1578" s="1">
        <v>0</v>
      </c>
      <c r="E1578" s="1">
        <v>0</v>
      </c>
      <c r="F1578" s="1">
        <v>0</v>
      </c>
      <c r="G1578" s="2">
        <f t="shared" si="34"/>
        <v>17504.096939999999</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153.03</v>
      </c>
      <c r="D1579" s="1">
        <v>0</v>
      </c>
      <c r="E1579" s="1">
        <v>0</v>
      </c>
      <c r="F1579" s="1">
        <v>0</v>
      </c>
      <c r="G1579" s="2">
        <f t="shared" si="34"/>
        <v>15.303000000000001</v>
      </c>
      <c r="H1579" s="2">
        <f t="shared" si="35"/>
        <v>3.0000000000001137E-2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5362515.45</v>
      </c>
      <c r="I16" s="170">
        <f>'PR-RAS'!E6</f>
        <v>9755404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4502350.5</v>
      </c>
      <c r="I17" s="170">
        <f>'PR-RAS'!E151</f>
        <v>4590640.88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167164.0699999996</v>
      </c>
      <c r="I18" s="170">
        <f>'PR-RAS'!E645</f>
        <v>3159247.6700000013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13157690.130000001</v>
      </c>
      <c r="I20" s="173">
        <f>BILANCA!E7</f>
        <v>13301152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7881496.0700000003</v>
      </c>
      <c r="I21" s="175">
        <f>BILANCA!E68</f>
        <v>9091017.8699999992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1049382.8399999999</v>
      </c>
      <c r="I22" s="175">
        <f>BILANCA!E176</f>
        <v>525255.32999999996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19989803.359999999</v>
      </c>
      <c r="I23" s="177">
        <f>BILANCA!E237</f>
        <v>21866914.540000003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1145980.54</v>
      </c>
      <c r="I24" s="173">
        <f>'RAS-funkcijski'!E5</f>
        <v>905845.9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1583937.9500000002</v>
      </c>
      <c r="I25" s="175">
        <f>'RAS-funkcijski'!E35</f>
        <v>2584031.56</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1199.1400000000001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528184.39</v>
      </c>
      <c r="I27" s="175">
        <f>'RAS-funkcijski'!E114</f>
        <v>718379.84000000008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5095453.7</v>
      </c>
      <c r="I28" s="179">
        <f>'RAS-funkcijski'!E141</f>
        <v>6605680.2799999993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1652640.97</v>
      </c>
      <c r="I29" s="173">
        <f>'P-VRIO'!E5</f>
        <v>1648164.02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2404.2399999999998</v>
      </c>
      <c r="I31" s="175">
        <f>'P-VRIO'!E38</f>
        <v>2404.2399999999998</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1049382.8400000001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525255.32999999914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348293.24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176962.09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D643" sqref="D64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5362515.45</v>
      </c>
      <c r="E6" s="51">
        <f>E7+E44+E50+E82+E106+E124+E133+E139</f>
        <v>9755404</v>
      </c>
      <c r="F6" s="52">
        <f t="shared" ref="F6:F131" si="0">IF(D6&lt;&gt;0,IF(E6/D6&gt;=100,"&gt;&gt;100",E6/D6*100),"-")</f>
        <v>181.91843158232766</v>
      </c>
    </row>
    <row r="7" spans="1:25" ht="12.75" customHeight="1" x14ac:dyDescent="0.2">
      <c r="A7" s="53">
        <v>61</v>
      </c>
      <c r="B7" s="294" t="s">
        <v>60</v>
      </c>
      <c r="C7" s="50" t="s">
        <v>61</v>
      </c>
      <c r="D7" s="51">
        <f t="shared" ref="D7:E7" si="1">D8+D17+D23+D29+D37+D40</f>
        <v>1166291.5800000003</v>
      </c>
      <c r="E7" s="51">
        <f t="shared" si="1"/>
        <v>1447815.8800000001</v>
      </c>
      <c r="F7" s="52">
        <f t="shared" si="0"/>
        <v>124.13841485505705</v>
      </c>
    </row>
    <row r="8" spans="1:25" ht="12.75" customHeight="1" x14ac:dyDescent="0.2">
      <c r="A8" s="53">
        <v>611</v>
      </c>
      <c r="B8" s="85" t="s">
        <v>62</v>
      </c>
      <c r="C8" s="50" t="s">
        <v>63</v>
      </c>
      <c r="D8" s="51">
        <f t="shared" ref="D8:E8" si="2">SUM(D9:D14)-D15-D16</f>
        <v>1045169.2100000002</v>
      </c>
      <c r="E8" s="51">
        <f t="shared" si="2"/>
        <v>1357897.1</v>
      </c>
      <c r="F8" s="52">
        <f t="shared" si="0"/>
        <v>129.92126892065639</v>
      </c>
    </row>
    <row r="9" spans="1:25" ht="12.75" customHeight="1" x14ac:dyDescent="0.2">
      <c r="A9" s="53">
        <v>6111</v>
      </c>
      <c r="B9" s="85" t="s">
        <v>64</v>
      </c>
      <c r="C9" s="50" t="s">
        <v>65</v>
      </c>
      <c r="D9" s="242">
        <v>896298.55</v>
      </c>
      <c r="E9" s="242">
        <v>1252675.1200000001</v>
      </c>
      <c r="F9" s="52">
        <f t="shared" si="0"/>
        <v>139.76092229536687</v>
      </c>
    </row>
    <row r="10" spans="1:25" ht="12.75" customHeight="1" x14ac:dyDescent="0.2">
      <c r="A10" s="53">
        <v>6112</v>
      </c>
      <c r="B10" s="85" t="s">
        <v>66</v>
      </c>
      <c r="C10" s="50" t="s">
        <v>67</v>
      </c>
      <c r="D10" s="242">
        <v>131352.24</v>
      </c>
      <c r="E10" s="242">
        <v>125330.56</v>
      </c>
      <c r="F10" s="52">
        <f t="shared" si="0"/>
        <v>95.415624430919493</v>
      </c>
    </row>
    <row r="11" spans="1:25" ht="12.75" customHeight="1" x14ac:dyDescent="0.2">
      <c r="A11" s="53">
        <v>6113</v>
      </c>
      <c r="B11" s="85" t="s">
        <v>68</v>
      </c>
      <c r="C11" s="50" t="s">
        <v>69</v>
      </c>
      <c r="D11" s="242">
        <v>46922.32</v>
      </c>
      <c r="E11" s="242">
        <v>63680.68</v>
      </c>
      <c r="F11" s="52">
        <f t="shared" si="0"/>
        <v>135.71511383068869</v>
      </c>
    </row>
    <row r="12" spans="1:25" ht="12.75" customHeight="1" x14ac:dyDescent="0.2">
      <c r="A12" s="53">
        <v>6114</v>
      </c>
      <c r="B12" s="85" t="s">
        <v>70</v>
      </c>
      <c r="C12" s="50" t="s">
        <v>71</v>
      </c>
      <c r="D12" s="242">
        <v>50883.62</v>
      </c>
      <c r="E12" s="242">
        <v>102970.2</v>
      </c>
      <c r="F12" s="52">
        <f t="shared" si="0"/>
        <v>202.36413997274565</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80287.520000000004</v>
      </c>
      <c r="E15" s="242">
        <v>186759.46</v>
      </c>
      <c r="F15" s="52">
        <f t="shared" si="0"/>
        <v>232.61331275396225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111043.04</v>
      </c>
      <c r="E23" s="51">
        <f t="shared" si="4"/>
        <v>72774.41</v>
      </c>
      <c r="F23" s="52">
        <f t="shared" si="0"/>
        <v>65.53711966098912</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111043.04</v>
      </c>
      <c r="E27" s="242">
        <v>72774.41</v>
      </c>
      <c r="F27" s="52">
        <f t="shared" si="0"/>
        <v>65.53711966098912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10079.33</v>
      </c>
      <c r="E29" s="51">
        <f t="shared" si="5"/>
        <v>17144.370000000003</v>
      </c>
      <c r="F29" s="52">
        <f t="shared" si="0"/>
        <v>170.09434158818101</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10031.23</v>
      </c>
      <c r="E31" s="242">
        <v>17054.63</v>
      </c>
      <c r="F31" s="52">
        <f t="shared" si="0"/>
        <v>170.01534208666337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48.1</v>
      </c>
      <c r="E33" s="242">
        <v>89.74</v>
      </c>
      <c r="F33" s="52">
        <f t="shared" si="0"/>
        <v>186.56964656964655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2510758.2599999998</v>
      </c>
      <c r="E50" s="51">
        <f>E51+E54+E59+E62+E65+E68+E71+E74+E77</f>
        <v>2203109.39</v>
      </c>
      <c r="F50" s="52">
        <f t="shared" si="0"/>
        <v>87.746774554074364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2284485.87</v>
      </c>
      <c r="E59" s="51">
        <f t="shared" si="12"/>
        <v>1868413.02</v>
      </c>
      <c r="F59" s="52">
        <f t="shared" si="0"/>
        <v>81.787024578970147</v>
      </c>
    </row>
    <row r="60" spans="1:6" ht="24" x14ac:dyDescent="0.2">
      <c r="A60" s="53">
        <v>6331</v>
      </c>
      <c r="B60" s="86" t="s">
        <v>166</v>
      </c>
      <c r="C60" s="50" t="s">
        <v>167</v>
      </c>
      <c r="D60" s="242">
        <v>2038297.21</v>
      </c>
      <c r="E60" s="242">
        <v>1832763.02</v>
      </c>
      <c r="F60" s="52">
        <f t="shared" si="0"/>
        <v>89.91637779850565</v>
      </c>
    </row>
    <row r="61" spans="1:6" ht="24" x14ac:dyDescent="0.2">
      <c r="A61" s="53">
        <v>6332</v>
      </c>
      <c r="B61" s="86" t="s">
        <v>168</v>
      </c>
      <c r="C61" s="50" t="s">
        <v>169</v>
      </c>
      <c r="D61" s="242">
        <v>246188.66</v>
      </c>
      <c r="E61" s="242">
        <v>35650</v>
      </c>
      <c r="F61" s="52">
        <f t="shared" si="0"/>
        <v>14.480764467380421</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27195.34</v>
      </c>
      <c r="E68" s="51">
        <f t="shared" si="15"/>
        <v>43606.3</v>
      </c>
      <c r="F68" s="52">
        <f t="shared" si="0"/>
        <v>160.34475024029854</v>
      </c>
    </row>
    <row r="69" spans="1:6" ht="12.75" customHeight="1" x14ac:dyDescent="0.2">
      <c r="A69" s="53" t="s">
        <v>184</v>
      </c>
      <c r="B69" s="85" t="s">
        <v>185</v>
      </c>
      <c r="C69" s="50" t="s">
        <v>184</v>
      </c>
      <c r="D69" s="242">
        <v>14617.32</v>
      </c>
      <c r="E69" s="242">
        <v>29796.240000000002</v>
      </c>
      <c r="F69" s="52">
        <f t="shared" si="0"/>
        <v>203.84201755178105</v>
      </c>
    </row>
    <row r="70" spans="1:6" ht="24" x14ac:dyDescent="0.2">
      <c r="A70" s="53" t="s">
        <v>186</v>
      </c>
      <c r="B70" s="85" t="s">
        <v>187</v>
      </c>
      <c r="C70" s="50" t="s">
        <v>186</v>
      </c>
      <c r="D70" s="242">
        <v>12578.02</v>
      </c>
      <c r="E70" s="242">
        <v>13810.06</v>
      </c>
      <c r="F70" s="52">
        <f t="shared" si="0"/>
        <v>109.79518238959709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199077.05</v>
      </c>
      <c r="E74" s="51">
        <f t="shared" si="17"/>
        <v>291090.07</v>
      </c>
      <c r="F74" s="52">
        <f t="shared" si="0"/>
        <v>146.21980283513346</v>
      </c>
    </row>
    <row r="75" spans="1:6" ht="12.75" customHeight="1" x14ac:dyDescent="0.2">
      <c r="A75" s="53" t="s">
        <v>196</v>
      </c>
      <c r="B75" s="85" t="s">
        <v>197</v>
      </c>
      <c r="C75" s="50" t="s">
        <v>196</v>
      </c>
      <c r="D75" s="242">
        <v>199077.05</v>
      </c>
      <c r="E75" s="242">
        <v>291090.07</v>
      </c>
      <c r="F75" s="52">
        <f t="shared" si="0"/>
        <v>146.21980283513346</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428055.43</v>
      </c>
      <c r="E82" s="51">
        <f t="shared" si="19"/>
        <v>421844.12</v>
      </c>
      <c r="F82" s="52">
        <f t="shared" si="0"/>
        <v>98.548947270684081</v>
      </c>
    </row>
    <row r="83" spans="1:6" ht="12.75" customHeight="1" x14ac:dyDescent="0.2">
      <c r="A83" s="53">
        <v>641</v>
      </c>
      <c r="B83" s="85" t="s">
        <v>212</v>
      </c>
      <c r="C83" s="50" t="s">
        <v>213</v>
      </c>
      <c r="D83" s="51">
        <f t="shared" ref="D83:E83" si="20">SUM(D84:D90)</f>
        <v>396.58</v>
      </c>
      <c r="E83" s="51">
        <f t="shared" si="20"/>
        <v>329.78</v>
      </c>
      <c r="F83" s="52">
        <f t="shared" si="0"/>
        <v>83.155983660295519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396.58</v>
      </c>
      <c r="E85" s="242">
        <v>329.78</v>
      </c>
      <c r="F85" s="52">
        <f t="shared" si="0"/>
        <v>83.155983660295519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427658.85</v>
      </c>
      <c r="E91" s="51">
        <f t="shared" si="21"/>
        <v>421514.33999999997</v>
      </c>
      <c r="F91" s="52">
        <f t="shared" si="0"/>
        <v>98.563221595905233</v>
      </c>
    </row>
    <row r="92" spans="1:6" ht="12.75" customHeight="1" x14ac:dyDescent="0.2">
      <c r="A92" s="53">
        <v>6421</v>
      </c>
      <c r="B92" s="85" t="s">
        <v>230</v>
      </c>
      <c r="C92" s="50" t="s">
        <v>231</v>
      </c>
      <c r="D92" s="242">
        <v>3384.41</v>
      </c>
      <c r="E92" s="242">
        <v>2621.34</v>
      </c>
      <c r="F92" s="52">
        <f t="shared" si="0"/>
        <v>77.453381830215619</v>
      </c>
    </row>
    <row r="93" spans="1:6" ht="12.75" customHeight="1" x14ac:dyDescent="0.2">
      <c r="A93" s="53">
        <v>6422</v>
      </c>
      <c r="B93" s="85" t="s">
        <v>232</v>
      </c>
      <c r="C93" s="50" t="s">
        <v>233</v>
      </c>
      <c r="D93" s="242">
        <v>134950.18</v>
      </c>
      <c r="E93" s="242">
        <v>161198.17000000001</v>
      </c>
      <c r="F93" s="52">
        <f t="shared" si="0"/>
        <v>119.45013337514632</v>
      </c>
    </row>
    <row r="94" spans="1:6" ht="12.75" customHeight="1" x14ac:dyDescent="0.2">
      <c r="A94" s="53">
        <v>6423</v>
      </c>
      <c r="B94" s="85" t="s">
        <v>234</v>
      </c>
      <c r="C94" s="50" t="s">
        <v>235</v>
      </c>
      <c r="D94" s="242">
        <v>289324.26</v>
      </c>
      <c r="E94" s="242">
        <v>257694.83</v>
      </c>
      <c r="F94" s="52">
        <f t="shared" si="0"/>
        <v>89.067826527924055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850563.84999999986</v>
      </c>
      <c r="E106" s="51">
        <f t="shared" si="23"/>
        <v>5227455.6899999995</v>
      </c>
      <c r="F106" s="52">
        <f t="shared" si="0"/>
        <v>614.58709889915963</v>
      </c>
    </row>
    <row r="107" spans="1:6" ht="12.75" customHeight="1" x14ac:dyDescent="0.2">
      <c r="A107" s="53">
        <v>651</v>
      </c>
      <c r="B107" s="85" t="s">
        <v>260</v>
      </c>
      <c r="C107" s="50" t="s">
        <v>261</v>
      </c>
      <c r="D107" s="51">
        <f t="shared" ref="D107:E107" si="24">SUM(D108:D111)</f>
        <v>189.49</v>
      </c>
      <c r="E107" s="51">
        <f t="shared" si="24"/>
        <v>759.5</v>
      </c>
      <c r="F107" s="52">
        <f t="shared" si="0"/>
        <v>400.81270779460658</v>
      </c>
    </row>
    <row r="108" spans="1:6" ht="12.75" customHeight="1" x14ac:dyDescent="0.2">
      <c r="A108" s="53">
        <v>6511</v>
      </c>
      <c r="B108" s="85" t="s">
        <v>262</v>
      </c>
      <c r="C108" s="50" t="s">
        <v>263</v>
      </c>
      <c r="D108" s="242">
        <v>189.49</v>
      </c>
      <c r="E108" s="242">
        <v>759.5</v>
      </c>
      <c r="F108" s="52">
        <f t="shared" si="0"/>
        <v>400.81270779460658</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550972.07999999996</v>
      </c>
      <c r="E112" s="51">
        <f t="shared" si="25"/>
        <v>4933188.38</v>
      </c>
      <c r="F112" s="52">
        <f t="shared" si="0"/>
        <v>895.3608647465403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375.28</v>
      </c>
      <c r="E114" s="242">
        <v>286.64999999999998</v>
      </c>
      <c r="F114" s="52">
        <f t="shared" si="0"/>
        <v>76.382967384353023</v>
      </c>
    </row>
    <row r="115" spans="1:6" ht="12.75" customHeight="1" x14ac:dyDescent="0.2">
      <c r="A115" s="53">
        <v>6524</v>
      </c>
      <c r="B115" s="85" t="s">
        <v>276</v>
      </c>
      <c r="C115" s="50" t="s">
        <v>277</v>
      </c>
      <c r="D115" s="242">
        <v>232737.63</v>
      </c>
      <c r="E115" s="242">
        <v>4732791.8099999996</v>
      </c>
      <c r="F115" s="52">
        <f t="shared" si="0"/>
        <v>2033.5309807872495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317859.17</v>
      </c>
      <c r="E117" s="242">
        <f>200027.19+82.73</f>
        <v>200109.92</v>
      </c>
      <c r="F117" s="52">
        <f t="shared" si="0"/>
        <v>62.955528386989755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299402.27999999997</v>
      </c>
      <c r="E120" s="51">
        <f t="shared" si="26"/>
        <v>293507.81</v>
      </c>
      <c r="F120" s="52">
        <f t="shared" si="0"/>
        <v>98.031254137410045</v>
      </c>
    </row>
    <row r="121" spans="1:6" ht="12.75" customHeight="1" x14ac:dyDescent="0.2">
      <c r="A121" s="53">
        <v>6531</v>
      </c>
      <c r="B121" s="85" t="s">
        <v>288</v>
      </c>
      <c r="C121" s="50" t="s">
        <v>289</v>
      </c>
      <c r="D121" s="242">
        <v>3249.85</v>
      </c>
      <c r="E121" s="242">
        <v>3521.57</v>
      </c>
      <c r="F121" s="52">
        <f t="shared" si="0"/>
        <v>108.36100127698202</v>
      </c>
    </row>
    <row r="122" spans="1:6" ht="12.75" customHeight="1" x14ac:dyDescent="0.2">
      <c r="A122" s="53">
        <v>6532</v>
      </c>
      <c r="B122" s="85" t="s">
        <v>290</v>
      </c>
      <c r="C122" s="50" t="s">
        <v>291</v>
      </c>
      <c r="D122" s="242">
        <v>296152.43</v>
      </c>
      <c r="E122" s="242">
        <v>289986.24</v>
      </c>
      <c r="F122" s="52">
        <f t="shared" si="0"/>
        <v>97.917899913905828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400105.84</v>
      </c>
      <c r="E124" s="51">
        <f t="shared" si="27"/>
        <v>441667.69</v>
      </c>
      <c r="F124" s="52">
        <f t="shared" si="0"/>
        <v>110.38771391089917</v>
      </c>
    </row>
    <row r="125" spans="1:6" ht="12.75" customHeight="1" x14ac:dyDescent="0.2">
      <c r="A125" s="53">
        <v>661</v>
      </c>
      <c r="B125" s="86" t="s">
        <v>296</v>
      </c>
      <c r="C125" s="50" t="s">
        <v>297</v>
      </c>
      <c r="D125" s="51">
        <f t="shared" ref="D125:E125" si="28">SUM(D126:D127)</f>
        <v>400105.84</v>
      </c>
      <c r="E125" s="51">
        <f t="shared" si="28"/>
        <v>441667.69</v>
      </c>
      <c r="F125" s="52">
        <f t="shared" si="0"/>
        <v>110.38771391089917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400105.84</v>
      </c>
      <c r="E127" s="242">
        <v>441667.69</v>
      </c>
      <c r="F127" s="52">
        <f t="shared" si="0"/>
        <v>110.38771391089917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6740.4900000000007</v>
      </c>
      <c r="E139" s="51">
        <f t="shared" si="33"/>
        <v>13511.23</v>
      </c>
      <c r="F139" s="52">
        <f t="shared" si="31"/>
        <v>200.44878042990936</v>
      </c>
    </row>
    <row r="140" spans="1:6" ht="12.75" customHeight="1" x14ac:dyDescent="0.2">
      <c r="A140" s="53">
        <v>681</v>
      </c>
      <c r="B140" s="85" t="s">
        <v>326</v>
      </c>
      <c r="C140" s="50" t="s">
        <v>327</v>
      </c>
      <c r="D140" s="51">
        <f t="shared" ref="D140:E140" si="34">SUM(D141:D149)</f>
        <v>459.31</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459.31</v>
      </c>
      <c r="E149" s="242">
        <v>0</v>
      </c>
      <c r="F149" s="52">
        <f t="shared" si="31"/>
        <v>0</v>
      </c>
    </row>
    <row r="150" spans="1:6" ht="12.75" customHeight="1" x14ac:dyDescent="0.2">
      <c r="A150" s="53">
        <v>683</v>
      </c>
      <c r="B150" s="85" t="s">
        <v>346</v>
      </c>
      <c r="C150" s="50" t="s">
        <v>347</v>
      </c>
      <c r="D150" s="242">
        <v>6281.18</v>
      </c>
      <c r="E150" s="242">
        <v>13511.23</v>
      </c>
      <c r="F150" s="52">
        <f t="shared" si="31"/>
        <v>215.1065564113749</v>
      </c>
    </row>
    <row r="151" spans="1:6" ht="12.75" customHeight="1" x14ac:dyDescent="0.2">
      <c r="A151" s="53">
        <v>3</v>
      </c>
      <c r="B151" s="85" t="s">
        <v>348</v>
      </c>
      <c r="C151" s="50" t="s">
        <v>56</v>
      </c>
      <c r="D151" s="51">
        <f t="shared" ref="D151:E151" si="35">D152+D163+D196+D215+D224+D252+D263</f>
        <v>4502350.5</v>
      </c>
      <c r="E151" s="51">
        <f t="shared" si="35"/>
        <v>4590640.88</v>
      </c>
      <c r="F151" s="52">
        <f t="shared" si="31"/>
        <v>101.96098415705308</v>
      </c>
    </row>
    <row r="152" spans="1:6" ht="12.75" customHeight="1" x14ac:dyDescent="0.2">
      <c r="A152" s="53">
        <v>31</v>
      </c>
      <c r="B152" s="85" t="s">
        <v>349</v>
      </c>
      <c r="C152" s="50" t="s">
        <v>350</v>
      </c>
      <c r="D152" s="51">
        <f t="shared" ref="D152:E152" si="36">D153+D158+D159</f>
        <v>1256887.82</v>
      </c>
      <c r="E152" s="51">
        <f t="shared" si="36"/>
        <v>1655540.58</v>
      </c>
      <c r="F152" s="52">
        <f t="shared" si="31"/>
        <v>131.71744953340388</v>
      </c>
    </row>
    <row r="153" spans="1:6" ht="12.75" customHeight="1" x14ac:dyDescent="0.2">
      <c r="A153" s="53">
        <v>311</v>
      </c>
      <c r="B153" s="85" t="s">
        <v>351</v>
      </c>
      <c r="C153" s="50" t="s">
        <v>352</v>
      </c>
      <c r="D153" s="51">
        <f t="shared" ref="D153:E153" si="37">SUM(D154:D157)</f>
        <v>936255.92</v>
      </c>
      <c r="E153" s="51">
        <f t="shared" si="37"/>
        <v>1200136.6200000001</v>
      </c>
      <c r="F153" s="52">
        <f t="shared" si="31"/>
        <v>128.18467625817522</v>
      </c>
    </row>
    <row r="154" spans="1:6" ht="12.75" customHeight="1" x14ac:dyDescent="0.2">
      <c r="A154" s="53">
        <v>3111</v>
      </c>
      <c r="B154" s="85" t="s">
        <v>353</v>
      </c>
      <c r="C154" s="50" t="s">
        <v>354</v>
      </c>
      <c r="D154" s="242">
        <v>936255.92</v>
      </c>
      <c r="E154" s="242">
        <v>1200136.6200000001</v>
      </c>
      <c r="F154" s="52">
        <f t="shared" si="31"/>
        <v>128.18467625817522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59872.05</v>
      </c>
      <c r="E158" s="242">
        <v>127470.39</v>
      </c>
      <c r="F158" s="52">
        <f t="shared" si="31"/>
        <v>212.90466920708408</v>
      </c>
    </row>
    <row r="159" spans="1:6" ht="12.75" customHeight="1" x14ac:dyDescent="0.2">
      <c r="A159" s="53">
        <v>313</v>
      </c>
      <c r="B159" s="85" t="s">
        <v>363</v>
      </c>
      <c r="C159" s="50" t="s">
        <v>364</v>
      </c>
      <c r="D159" s="51">
        <f t="shared" ref="D159:E159" si="38">SUM(D160:D162)</f>
        <v>260759.85</v>
      </c>
      <c r="E159" s="51">
        <f t="shared" si="38"/>
        <v>327933.57</v>
      </c>
      <c r="F159" s="52">
        <f t="shared" si="31"/>
        <v>125.76076033177654</v>
      </c>
    </row>
    <row r="160" spans="1:6" ht="12.75" customHeight="1" x14ac:dyDescent="0.2">
      <c r="A160" s="53">
        <v>3131</v>
      </c>
      <c r="B160" s="85" t="s">
        <v>142</v>
      </c>
      <c r="C160" s="50" t="s">
        <v>365</v>
      </c>
      <c r="D160" s="242">
        <v>95425.09</v>
      </c>
      <c r="E160" s="242">
        <v>114895.89</v>
      </c>
      <c r="F160" s="52">
        <f t="shared" si="31"/>
        <v>120.40427732371015</v>
      </c>
    </row>
    <row r="161" spans="1:6" ht="12.75" customHeight="1" x14ac:dyDescent="0.2">
      <c r="A161" s="53">
        <v>3132</v>
      </c>
      <c r="B161" s="85" t="s">
        <v>366</v>
      </c>
      <c r="C161" s="50" t="s">
        <v>367</v>
      </c>
      <c r="D161" s="242">
        <v>165334.76</v>
      </c>
      <c r="E161" s="242">
        <v>213037.68</v>
      </c>
      <c r="F161" s="52">
        <f t="shared" si="31"/>
        <v>128.85232361301397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1850984.42</v>
      </c>
      <c r="E163" s="51">
        <f t="shared" si="39"/>
        <v>1619760.9699999997</v>
      </c>
      <c r="F163" s="52">
        <f t="shared" si="31"/>
        <v>87.508082320865768</v>
      </c>
    </row>
    <row r="164" spans="1:6" ht="12.75" customHeight="1" x14ac:dyDescent="0.2">
      <c r="A164" s="53">
        <v>321</v>
      </c>
      <c r="B164" s="85" t="s">
        <v>372</v>
      </c>
      <c r="C164" s="50" t="s">
        <v>373</v>
      </c>
      <c r="D164" s="51">
        <f t="shared" ref="D164:E164" si="40">SUM(D165:D168)</f>
        <v>42453.75</v>
      </c>
      <c r="E164" s="51">
        <f t="shared" si="40"/>
        <v>53521.039999999994</v>
      </c>
      <c r="F164" s="52">
        <f t="shared" si="31"/>
        <v>126.06905161499277</v>
      </c>
    </row>
    <row r="165" spans="1:6" ht="12.75" customHeight="1" x14ac:dyDescent="0.2">
      <c r="A165" s="53">
        <v>3211</v>
      </c>
      <c r="B165" s="85" t="s">
        <v>374</v>
      </c>
      <c r="C165" s="50" t="s">
        <v>375</v>
      </c>
      <c r="D165" s="242">
        <v>6028.75</v>
      </c>
      <c r="E165" s="242">
        <v>5317.53</v>
      </c>
      <c r="F165" s="52">
        <f t="shared" si="31"/>
        <v>88.20286128965374</v>
      </c>
    </row>
    <row r="166" spans="1:6" ht="12.75" customHeight="1" x14ac:dyDescent="0.2">
      <c r="A166" s="53">
        <v>3212</v>
      </c>
      <c r="B166" s="85" t="s">
        <v>376</v>
      </c>
      <c r="C166" s="50" t="s">
        <v>377</v>
      </c>
      <c r="D166" s="242">
        <v>27570.639999999999</v>
      </c>
      <c r="E166" s="242">
        <v>33789.879999999997</v>
      </c>
      <c r="F166" s="52">
        <f t="shared" si="31"/>
        <v>122.55747418268128</v>
      </c>
    </row>
    <row r="167" spans="1:6" ht="12.75" customHeight="1" x14ac:dyDescent="0.2">
      <c r="A167" s="53">
        <v>3213</v>
      </c>
      <c r="B167" s="85" t="s">
        <v>378</v>
      </c>
      <c r="C167" s="50" t="s">
        <v>379</v>
      </c>
      <c r="D167" s="242">
        <v>4448.78</v>
      </c>
      <c r="E167" s="242">
        <v>9046.5300000000007</v>
      </c>
      <c r="F167" s="52">
        <f t="shared" si="31"/>
        <v>203.34855848120162</v>
      </c>
    </row>
    <row r="168" spans="1:6" ht="12.75" customHeight="1" x14ac:dyDescent="0.2">
      <c r="A168" s="53">
        <v>3214</v>
      </c>
      <c r="B168" s="85" t="s">
        <v>380</v>
      </c>
      <c r="C168" s="50" t="s">
        <v>381</v>
      </c>
      <c r="D168" s="242">
        <v>4405.58</v>
      </c>
      <c r="E168" s="242">
        <v>5367.1</v>
      </c>
      <c r="F168" s="52">
        <f t="shared" si="31"/>
        <v>121.82504914222419</v>
      </c>
    </row>
    <row r="169" spans="1:6" ht="12.75" customHeight="1" x14ac:dyDescent="0.2">
      <c r="A169" s="53">
        <v>322</v>
      </c>
      <c r="B169" s="85" t="s">
        <v>382</v>
      </c>
      <c r="C169" s="50" t="s">
        <v>383</v>
      </c>
      <c r="D169" s="51">
        <f t="shared" ref="D169:E169" si="41">SUM(D170:D176)</f>
        <v>364998.97000000003</v>
      </c>
      <c r="E169" s="51">
        <f t="shared" si="41"/>
        <v>359708.86</v>
      </c>
      <c r="F169" s="52">
        <f t="shared" si="31"/>
        <v>98.550650704575943</v>
      </c>
    </row>
    <row r="170" spans="1:6" ht="12.75" customHeight="1" x14ac:dyDescent="0.2">
      <c r="A170" s="53">
        <v>3221</v>
      </c>
      <c r="B170" s="85" t="s">
        <v>384</v>
      </c>
      <c r="C170" s="50" t="s">
        <v>385</v>
      </c>
      <c r="D170" s="242">
        <v>39437.56</v>
      </c>
      <c r="E170" s="242">
        <v>44341.19</v>
      </c>
      <c r="F170" s="52">
        <f t="shared" si="31"/>
        <v>112.43390818296062</v>
      </c>
    </row>
    <row r="171" spans="1:6" ht="12.75" customHeight="1" x14ac:dyDescent="0.2">
      <c r="A171" s="53">
        <v>3222</v>
      </c>
      <c r="B171" s="85" t="s">
        <v>386</v>
      </c>
      <c r="C171" s="50" t="s">
        <v>387</v>
      </c>
      <c r="D171" s="242">
        <v>190378.23</v>
      </c>
      <c r="E171" s="242">
        <v>162903.74</v>
      </c>
      <c r="F171" s="52">
        <f t="shared" si="31"/>
        <v>85.56847072272916</v>
      </c>
    </row>
    <row r="172" spans="1:6" ht="12.75" customHeight="1" x14ac:dyDescent="0.2">
      <c r="A172" s="53">
        <v>3223</v>
      </c>
      <c r="B172" s="85" t="s">
        <v>388</v>
      </c>
      <c r="C172" s="50" t="s">
        <v>389</v>
      </c>
      <c r="D172" s="242">
        <v>113624.26</v>
      </c>
      <c r="E172" s="242">
        <v>126690.63</v>
      </c>
      <c r="F172" s="52">
        <f t="shared" si="31"/>
        <v>111.49963044863836</v>
      </c>
    </row>
    <row r="173" spans="1:6" ht="12.75" customHeight="1" x14ac:dyDescent="0.2">
      <c r="A173" s="53">
        <v>3224</v>
      </c>
      <c r="B173" s="85" t="s">
        <v>390</v>
      </c>
      <c r="C173" s="50" t="s">
        <v>391</v>
      </c>
      <c r="D173" s="242">
        <v>5172.83</v>
      </c>
      <c r="E173" s="242">
        <v>5493.64</v>
      </c>
      <c r="F173" s="52">
        <f t="shared" si="31"/>
        <v>106.20182762627036</v>
      </c>
    </row>
    <row r="174" spans="1:6" ht="12.75" customHeight="1" x14ac:dyDescent="0.2">
      <c r="A174" s="53">
        <v>3225</v>
      </c>
      <c r="B174" s="85" t="s">
        <v>392</v>
      </c>
      <c r="C174" s="50" t="s">
        <v>393</v>
      </c>
      <c r="D174" s="242">
        <v>15281.33</v>
      </c>
      <c r="E174" s="242">
        <v>19769.62</v>
      </c>
      <c r="F174" s="52">
        <f t="shared" si="31"/>
        <v>129.37106914123314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1104.76</v>
      </c>
      <c r="E176" s="242">
        <v>510.04</v>
      </c>
      <c r="F176" s="52">
        <f t="shared" si="31"/>
        <v>46.167493392229993</v>
      </c>
    </row>
    <row r="177" spans="1:6" ht="12.75" customHeight="1" x14ac:dyDescent="0.2">
      <c r="A177" s="53">
        <v>323</v>
      </c>
      <c r="B177" s="85" t="s">
        <v>398</v>
      </c>
      <c r="C177" s="50" t="s">
        <v>399</v>
      </c>
      <c r="D177" s="51">
        <f t="shared" ref="D177:E177" si="42">SUM(D178:D186)</f>
        <v>1136588.94</v>
      </c>
      <c r="E177" s="51">
        <f t="shared" si="42"/>
        <v>951745.71999999986</v>
      </c>
      <c r="F177" s="52">
        <f t="shared" si="31"/>
        <v>83.737021055299024</v>
      </c>
    </row>
    <row r="178" spans="1:6" ht="12.75" customHeight="1" x14ac:dyDescent="0.2">
      <c r="A178" s="53">
        <v>3231</v>
      </c>
      <c r="B178" s="85" t="s">
        <v>400</v>
      </c>
      <c r="C178" s="50" t="s">
        <v>401</v>
      </c>
      <c r="D178" s="242">
        <v>31302.93</v>
      </c>
      <c r="E178" s="242">
        <v>35440.089999999997</v>
      </c>
      <c r="F178" s="52">
        <f t="shared" si="31"/>
        <v>113.2165263762849</v>
      </c>
    </row>
    <row r="179" spans="1:6" ht="12.75" customHeight="1" x14ac:dyDescent="0.2">
      <c r="A179" s="53">
        <v>3232</v>
      </c>
      <c r="B179" s="85" t="s">
        <v>402</v>
      </c>
      <c r="C179" s="50" t="s">
        <v>403</v>
      </c>
      <c r="D179" s="242">
        <v>84008.76</v>
      </c>
      <c r="E179" s="242">
        <v>100277.92</v>
      </c>
      <c r="F179" s="52">
        <f t="shared" si="31"/>
        <v>119.36602801898279</v>
      </c>
    </row>
    <row r="180" spans="1:6" ht="12.75" customHeight="1" x14ac:dyDescent="0.2">
      <c r="A180" s="53">
        <v>3233</v>
      </c>
      <c r="B180" s="85" t="s">
        <v>404</v>
      </c>
      <c r="C180" s="50" t="s">
        <v>405</v>
      </c>
      <c r="D180" s="242">
        <v>41107.82</v>
      </c>
      <c r="E180" s="242">
        <v>47566.15</v>
      </c>
      <c r="F180" s="52">
        <f t="shared" si="31"/>
        <v>115.71070905730345</v>
      </c>
    </row>
    <row r="181" spans="1:6" ht="12.75" customHeight="1" x14ac:dyDescent="0.2">
      <c r="A181" s="53">
        <v>3234</v>
      </c>
      <c r="B181" s="85" t="s">
        <v>406</v>
      </c>
      <c r="C181" s="50" t="s">
        <v>407</v>
      </c>
      <c r="D181" s="242">
        <v>736444.48</v>
      </c>
      <c r="E181" s="242">
        <v>520698.56</v>
      </c>
      <c r="F181" s="52">
        <f t="shared" si="31"/>
        <v>70.704387654585986</v>
      </c>
    </row>
    <row r="182" spans="1:6" ht="12.75" customHeight="1" x14ac:dyDescent="0.2">
      <c r="A182" s="53">
        <v>3235</v>
      </c>
      <c r="B182" s="85" t="s">
        <v>408</v>
      </c>
      <c r="C182" s="50" t="s">
        <v>409</v>
      </c>
      <c r="D182" s="242">
        <v>20019.080000000002</v>
      </c>
      <c r="E182" s="242">
        <v>35018.239999999998</v>
      </c>
      <c r="F182" s="52">
        <f t="shared" si="31"/>
        <v>174.92432219662439</v>
      </c>
    </row>
    <row r="183" spans="1:6" ht="12.75" customHeight="1" x14ac:dyDescent="0.2">
      <c r="A183" s="53">
        <v>3236</v>
      </c>
      <c r="B183" s="85" t="s">
        <v>410</v>
      </c>
      <c r="C183" s="50" t="s">
        <v>411</v>
      </c>
      <c r="D183" s="242">
        <v>1849.93</v>
      </c>
      <c r="E183" s="242">
        <v>2907.83</v>
      </c>
      <c r="F183" s="52">
        <f t="shared" si="31"/>
        <v>157.18594757639477</v>
      </c>
    </row>
    <row r="184" spans="1:6" ht="12.75" customHeight="1" x14ac:dyDescent="0.2">
      <c r="A184" s="53">
        <v>3237</v>
      </c>
      <c r="B184" s="85" t="s">
        <v>412</v>
      </c>
      <c r="C184" s="50" t="s">
        <v>413</v>
      </c>
      <c r="D184" s="242">
        <v>106201.26</v>
      </c>
      <c r="E184" s="242">
        <v>87092.08</v>
      </c>
      <c r="F184" s="52">
        <f t="shared" si="31"/>
        <v>82.006635326172216</v>
      </c>
    </row>
    <row r="185" spans="1:6" ht="12.75" customHeight="1" x14ac:dyDescent="0.2">
      <c r="A185" s="53">
        <v>3238</v>
      </c>
      <c r="B185" s="85" t="s">
        <v>414</v>
      </c>
      <c r="C185" s="50" t="s">
        <v>415</v>
      </c>
      <c r="D185" s="242">
        <v>19721.88</v>
      </c>
      <c r="E185" s="242">
        <v>23487.119999999999</v>
      </c>
      <c r="F185" s="52">
        <f t="shared" si="31"/>
        <v>119.09168902761805</v>
      </c>
    </row>
    <row r="186" spans="1:6" ht="12.75" customHeight="1" x14ac:dyDescent="0.2">
      <c r="A186" s="53">
        <v>3239</v>
      </c>
      <c r="B186" s="85" t="s">
        <v>416</v>
      </c>
      <c r="C186" s="50" t="s">
        <v>417</v>
      </c>
      <c r="D186" s="242">
        <v>95932.800000000003</v>
      </c>
      <c r="E186" s="242">
        <v>99257.73</v>
      </c>
      <c r="F186" s="52">
        <f t="shared" si="31"/>
        <v>103.46589487641349</v>
      </c>
    </row>
    <row r="187" spans="1:6" ht="12.75" customHeight="1" x14ac:dyDescent="0.2">
      <c r="A187" s="53">
        <v>324</v>
      </c>
      <c r="B187" s="85" t="s">
        <v>418</v>
      </c>
      <c r="C187" s="50" t="s">
        <v>419</v>
      </c>
      <c r="D187" s="242">
        <v>0</v>
      </c>
      <c r="E187" s="242">
        <v>1566.17</v>
      </c>
      <c r="F187" s="52" t="str">
        <f t="shared" si="31"/>
        <v>-</v>
      </c>
    </row>
    <row r="188" spans="1:6" ht="12.75" customHeight="1" x14ac:dyDescent="0.2">
      <c r="A188" s="53">
        <v>329</v>
      </c>
      <c r="B188" s="85" t="s">
        <v>420</v>
      </c>
      <c r="C188" s="50" t="s">
        <v>421</v>
      </c>
      <c r="D188" s="51">
        <f t="shared" ref="D188:E188" si="43">SUM(D189:D195)</f>
        <v>306942.76</v>
      </c>
      <c r="E188" s="51">
        <f t="shared" si="43"/>
        <v>253219.18</v>
      </c>
      <c r="F188" s="52">
        <f t="shared" si="31"/>
        <v>82.497199152050356</v>
      </c>
    </row>
    <row r="189" spans="1:6" ht="12.75" customHeight="1" x14ac:dyDescent="0.2">
      <c r="A189" s="53">
        <v>3291</v>
      </c>
      <c r="B189" s="232" t="s">
        <v>422</v>
      </c>
      <c r="C189" s="50" t="s">
        <v>423</v>
      </c>
      <c r="D189" s="242">
        <v>22816.77</v>
      </c>
      <c r="E189" s="242">
        <v>39642.26</v>
      </c>
      <c r="F189" s="52">
        <f t="shared" si="31"/>
        <v>173.74176975969868</v>
      </c>
    </row>
    <row r="190" spans="1:6" ht="12.75" customHeight="1" x14ac:dyDescent="0.2">
      <c r="A190" s="53">
        <v>3292</v>
      </c>
      <c r="B190" s="85" t="s">
        <v>424</v>
      </c>
      <c r="C190" s="50" t="s">
        <v>425</v>
      </c>
      <c r="D190" s="242">
        <v>15471.67</v>
      </c>
      <c r="E190" s="242">
        <v>13829</v>
      </c>
      <c r="F190" s="52">
        <f t="shared" si="31"/>
        <v>89.382723390558354</v>
      </c>
    </row>
    <row r="191" spans="1:6" ht="12.75" customHeight="1" x14ac:dyDescent="0.2">
      <c r="A191" s="53">
        <v>3293</v>
      </c>
      <c r="B191" s="85" t="s">
        <v>426</v>
      </c>
      <c r="C191" s="50" t="s">
        <v>427</v>
      </c>
      <c r="D191" s="242">
        <v>15887.75</v>
      </c>
      <c r="E191" s="242">
        <v>11020.52</v>
      </c>
      <c r="F191" s="52">
        <f t="shared" si="31"/>
        <v>69.364888042674394</v>
      </c>
    </row>
    <row r="192" spans="1:6" ht="12.75" customHeight="1" x14ac:dyDescent="0.2">
      <c r="A192" s="53">
        <v>3294</v>
      </c>
      <c r="B192" s="85" t="s">
        <v>428</v>
      </c>
      <c r="C192" s="50" t="s">
        <v>429</v>
      </c>
      <c r="D192" s="242">
        <v>4575.6899999999996</v>
      </c>
      <c r="E192" s="242">
        <v>4275.21</v>
      </c>
      <c r="F192" s="52">
        <f t="shared" si="31"/>
        <v>93.433121561993943</v>
      </c>
    </row>
    <row r="193" spans="1:6" ht="12.75" customHeight="1" x14ac:dyDescent="0.2">
      <c r="A193" s="53">
        <v>3295</v>
      </c>
      <c r="B193" s="85" t="s">
        <v>430</v>
      </c>
      <c r="C193" s="50" t="s">
        <v>431</v>
      </c>
      <c r="D193" s="242">
        <v>6269.56</v>
      </c>
      <c r="E193" s="242">
        <v>15526.87</v>
      </c>
      <c r="F193" s="52">
        <f t="shared" si="31"/>
        <v>247.65485935217143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241921.32</v>
      </c>
      <c r="E195" s="242">
        <v>168925.32</v>
      </c>
      <c r="F195" s="52">
        <f t="shared" si="31"/>
        <v>69.826553525749617</v>
      </c>
    </row>
    <row r="196" spans="1:6" ht="12.75" customHeight="1" x14ac:dyDescent="0.2">
      <c r="A196" s="53">
        <v>34</v>
      </c>
      <c r="B196" s="232" t="s">
        <v>436</v>
      </c>
      <c r="C196" s="50" t="s">
        <v>437</v>
      </c>
      <c r="D196" s="51">
        <f t="shared" ref="D196:E196" si="44">D197+D202+D210</f>
        <v>33257.129999999997</v>
      </c>
      <c r="E196" s="51">
        <f t="shared" si="44"/>
        <v>33360.22</v>
      </c>
      <c r="F196" s="52">
        <f t="shared" si="31"/>
        <v>100.30997864217387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1.46</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1.46</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33257.129999999997</v>
      </c>
      <c r="E210" s="51">
        <f t="shared" si="47"/>
        <v>33358.76</v>
      </c>
      <c r="F210" s="52">
        <f t="shared" si="31"/>
        <v>100.30558860611245</v>
      </c>
    </row>
    <row r="211" spans="1:6" ht="12.75" customHeight="1" x14ac:dyDescent="0.2">
      <c r="A211" s="53">
        <v>3431</v>
      </c>
      <c r="B211" s="232" t="s">
        <v>466</v>
      </c>
      <c r="C211" s="50" t="s">
        <v>467</v>
      </c>
      <c r="D211" s="242">
        <v>16183.96</v>
      </c>
      <c r="E211" s="242">
        <v>15187.33</v>
      </c>
      <c r="F211" s="52">
        <f t="shared" si="31"/>
        <v>93.841865649692664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7055.37</v>
      </c>
      <c r="E213" s="242">
        <v>2665.85</v>
      </c>
      <c r="F213" s="52">
        <f t="shared" si="31"/>
        <v>37.784694495115069</v>
      </c>
    </row>
    <row r="214" spans="1:6" ht="12.75" customHeight="1" x14ac:dyDescent="0.2">
      <c r="A214" s="53">
        <v>3434</v>
      </c>
      <c r="B214" s="85" t="s">
        <v>472</v>
      </c>
      <c r="C214" s="50" t="s">
        <v>473</v>
      </c>
      <c r="D214" s="242">
        <v>10017.799999999999</v>
      </c>
      <c r="E214" s="242">
        <v>15505.58</v>
      </c>
      <c r="F214" s="52">
        <f t="shared" si="31"/>
        <v>154.78029108187428</v>
      </c>
    </row>
    <row r="215" spans="1:6" ht="12.75" customHeight="1" x14ac:dyDescent="0.2">
      <c r="A215" s="53">
        <v>35</v>
      </c>
      <c r="B215" s="85" t="s">
        <v>474</v>
      </c>
      <c r="C215" s="50" t="s">
        <v>475</v>
      </c>
      <c r="D215" s="51">
        <f t="shared" ref="D215:E215" si="48">D216+D219+D223</f>
        <v>4003.09</v>
      </c>
      <c r="E215" s="51">
        <f t="shared" si="48"/>
        <v>2355.7800000000002</v>
      </c>
      <c r="F215" s="52">
        <f t="shared" si="31"/>
        <v>58.849039117281897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4003.09</v>
      </c>
      <c r="E219" s="51">
        <f t="shared" si="50"/>
        <v>2355.7800000000002</v>
      </c>
      <c r="F219" s="52">
        <f t="shared" si="31"/>
        <v>58.849039117281897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4003.09</v>
      </c>
      <c r="E222" s="242">
        <v>2355.7800000000002</v>
      </c>
      <c r="F222" s="52">
        <f t="shared" si="31"/>
        <v>58.849039117281897</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5000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5000</v>
      </c>
      <c r="F231" s="52" t="str">
        <f t="shared" si="52"/>
        <v>-</v>
      </c>
    </row>
    <row r="232" spans="1:6" ht="12.75" customHeight="1" x14ac:dyDescent="0.2">
      <c r="A232" s="53">
        <v>3631</v>
      </c>
      <c r="B232" s="85" t="s">
        <v>508</v>
      </c>
      <c r="C232" s="50" t="s">
        <v>509</v>
      </c>
      <c r="D232" s="242">
        <v>0</v>
      </c>
      <c r="E232" s="242">
        <v>5000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1044405</v>
      </c>
      <c r="E252" s="51">
        <f t="shared" si="63"/>
        <v>862598.85</v>
      </c>
      <c r="F252" s="52">
        <f t="shared" ref="F252:F258" si="64">IF(D252&lt;&gt;0,IF(E252/D252&gt;=100,"&gt;&gt;100",E252/D252*100),"-")</f>
        <v>82.592370775704822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1044405</v>
      </c>
      <c r="E259" s="51">
        <f t="shared" si="66"/>
        <v>862598.85</v>
      </c>
      <c r="F259" s="52">
        <f t="shared" ref="F259:F262" si="67">IF(D259&lt;&gt;0,IF(E259/D259&gt;=100,"&gt;&gt;100",E259/D259*100),"-")</f>
        <v>82.592370775704822</v>
      </c>
    </row>
    <row r="260" spans="1:6" ht="12.75" customHeight="1" x14ac:dyDescent="0.2">
      <c r="A260" s="53">
        <v>3721</v>
      </c>
      <c r="B260" s="85" t="s">
        <v>560</v>
      </c>
      <c r="C260" s="50" t="s">
        <v>561</v>
      </c>
      <c r="D260" s="242">
        <v>987972.43</v>
      </c>
      <c r="E260" s="242">
        <v>829900.59</v>
      </c>
      <c r="F260" s="52">
        <f t="shared" si="67"/>
        <v>84.000379443786699</v>
      </c>
    </row>
    <row r="261" spans="1:6" ht="12.75" customHeight="1" x14ac:dyDescent="0.2">
      <c r="A261" s="53">
        <v>3722</v>
      </c>
      <c r="B261" s="85" t="s">
        <v>562</v>
      </c>
      <c r="C261" s="50" t="s">
        <v>563</v>
      </c>
      <c r="D261" s="242">
        <v>56432.57</v>
      </c>
      <c r="E261" s="242">
        <v>32698.26</v>
      </c>
      <c r="F261" s="52">
        <f t="shared" si="67"/>
        <v>57.942177717584009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312813.04000000004</v>
      </c>
      <c r="E263" s="51">
        <f t="shared" si="68"/>
        <v>412024.48000000004</v>
      </c>
      <c r="F263" s="52">
        <f t="shared" ref="F263:F267" si="69">IF(D263&lt;&gt;0,IF(E263/D263&gt;=100,"&gt;&gt;100",E263/D263*100),"-")</f>
        <v>131.71589010483706</v>
      </c>
    </row>
    <row r="264" spans="1:6" ht="12.75" customHeight="1" x14ac:dyDescent="0.2">
      <c r="A264" s="53">
        <v>381</v>
      </c>
      <c r="B264" s="85" t="s">
        <v>568</v>
      </c>
      <c r="C264" s="50" t="s">
        <v>569</v>
      </c>
      <c r="D264" s="51">
        <f t="shared" ref="D264:E264" si="70">SUM(D265:D267)</f>
        <v>263973.15000000002</v>
      </c>
      <c r="E264" s="51">
        <f t="shared" si="70"/>
        <v>345598.03</v>
      </c>
      <c r="F264" s="52">
        <f t="shared" si="69"/>
        <v>130.92166002489267</v>
      </c>
    </row>
    <row r="265" spans="1:6" ht="12.75" customHeight="1" x14ac:dyDescent="0.2">
      <c r="A265" s="53">
        <v>3811</v>
      </c>
      <c r="B265" s="85" t="s">
        <v>570</v>
      </c>
      <c r="C265" s="50" t="s">
        <v>571</v>
      </c>
      <c r="D265" s="242">
        <v>263973.15000000002</v>
      </c>
      <c r="E265" s="242">
        <v>345598.03</v>
      </c>
      <c r="F265" s="52">
        <f t="shared" si="69"/>
        <v>130.92166002489267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39729.53</v>
      </c>
      <c r="E268" s="51">
        <f t="shared" si="71"/>
        <v>57301.06</v>
      </c>
      <c r="F268" s="52">
        <f t="shared" ref="F268:F272" si="72">IF(D268&lt;&gt;0,IF(E268/D268&gt;=100,"&gt;&gt;100",E268/D268*100),"-")</f>
        <v>144.22788288711192</v>
      </c>
    </row>
    <row r="269" spans="1:6" ht="12.75" customHeight="1" x14ac:dyDescent="0.2">
      <c r="A269" s="53">
        <v>3821</v>
      </c>
      <c r="B269" s="85" t="s">
        <v>578</v>
      </c>
      <c r="C269" s="50" t="s">
        <v>579</v>
      </c>
      <c r="D269" s="242">
        <v>0</v>
      </c>
      <c r="E269" s="242">
        <v>43181.25</v>
      </c>
      <c r="F269" s="52" t="str">
        <f t="shared" si="72"/>
        <v>-</v>
      </c>
    </row>
    <row r="270" spans="1:6" ht="12.75" customHeight="1" x14ac:dyDescent="0.2">
      <c r="A270" s="53">
        <v>3822</v>
      </c>
      <c r="B270" s="85" t="s">
        <v>580</v>
      </c>
      <c r="C270" s="50" t="s">
        <v>581</v>
      </c>
      <c r="D270" s="242">
        <v>39729.53</v>
      </c>
      <c r="E270" s="242">
        <v>14119.81</v>
      </c>
      <c r="F270" s="52">
        <f t="shared" si="72"/>
        <v>35.539836489382083</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9110.36</v>
      </c>
      <c r="E273" s="51">
        <f t="shared" si="73"/>
        <v>9125.39</v>
      </c>
      <c r="F273" s="52">
        <f t="shared" ref="F273:F284" si="74">IF(D273&lt;&gt;0,IF(E273/D273&gt;=100,"&gt;&gt;100",E273/D273*100),"-")</f>
        <v>100.16497701517831</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9110.36</v>
      </c>
      <c r="E278" s="242">
        <v>9125.39</v>
      </c>
      <c r="F278" s="52">
        <f t="shared" si="74"/>
        <v>100.16497701517831</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4502350.5</v>
      </c>
      <c r="E289" s="51">
        <f t="shared" si="79"/>
        <v>4590640.88</v>
      </c>
      <c r="F289" s="52">
        <f t="shared" si="76"/>
        <v>101.96098415705308</v>
      </c>
    </row>
    <row r="290" spans="1:6" ht="12.75" customHeight="1" x14ac:dyDescent="0.2">
      <c r="A290" s="53" t="s">
        <v>609</v>
      </c>
      <c r="B290" s="85" t="s">
        <v>620</v>
      </c>
      <c r="C290" s="50" t="s">
        <v>621</v>
      </c>
      <c r="D290" s="51">
        <f>IF(D6&gt;=D289,D6-D289,0)</f>
        <v>860164.95000000019</v>
      </c>
      <c r="E290" s="51">
        <f>IF(E6&gt;=E289,E6-E289,0)</f>
        <v>5164763.12</v>
      </c>
      <c r="F290" s="52">
        <f t="shared" si="76"/>
        <v>600.43868562651835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3828414.05</v>
      </c>
      <c r="E292" s="242">
        <f>154541.11+2295.38-3927.55-28375.34+68975.59</f>
        <v>193509.19</v>
      </c>
      <c r="F292" s="52">
        <f t="shared" si="76"/>
        <v>5.0545522890869137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5461036.8600000003</v>
      </c>
      <c r="E294" s="242">
        <v>4089743.52</v>
      </c>
      <c r="F294" s="52">
        <f t="shared" si="76"/>
        <v>74.889505873066014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242923.92</v>
      </c>
      <c r="E298" s="51">
        <f t="shared" si="80"/>
        <v>66014.81</v>
      </c>
      <c r="F298" s="52">
        <f t="shared" ref="F298:F418" si="81">IF(D298&lt;&gt;0,IF(E298/D298&gt;=100,"&gt;&gt;100",E298/D298*100),"-")</f>
        <v>27.175096631076922</v>
      </c>
    </row>
    <row r="299" spans="1:6" ht="12.75" customHeight="1" x14ac:dyDescent="0.2">
      <c r="A299" s="53">
        <v>71</v>
      </c>
      <c r="B299" s="85" t="s">
        <v>637</v>
      </c>
      <c r="C299" s="50" t="s">
        <v>638</v>
      </c>
      <c r="D299" s="51">
        <f t="shared" ref="D299:E299" si="82">D300+D304</f>
        <v>242923.92</v>
      </c>
      <c r="E299" s="51">
        <f t="shared" si="82"/>
        <v>66014.81</v>
      </c>
      <c r="F299" s="52">
        <f t="shared" si="81"/>
        <v>27.175096631076922</v>
      </c>
    </row>
    <row r="300" spans="1:6" ht="24" x14ac:dyDescent="0.2">
      <c r="A300" s="53">
        <v>711</v>
      </c>
      <c r="B300" s="85" t="s">
        <v>639</v>
      </c>
      <c r="C300" s="50" t="s">
        <v>640</v>
      </c>
      <c r="D300" s="51">
        <f t="shared" ref="D300:E300" si="83">SUM(D301:D303)</f>
        <v>236583.92</v>
      </c>
      <c r="E300" s="51">
        <f t="shared" si="83"/>
        <v>66014.81</v>
      </c>
      <c r="F300" s="52">
        <f t="shared" si="81"/>
        <v>27.903337640191268</v>
      </c>
    </row>
    <row r="301" spans="1:6" ht="12.75" customHeight="1" x14ac:dyDescent="0.2">
      <c r="A301" s="53">
        <v>7111</v>
      </c>
      <c r="B301" s="85" t="s">
        <v>641</v>
      </c>
      <c r="C301" s="50" t="s">
        <v>642</v>
      </c>
      <c r="D301" s="242">
        <v>236583.92</v>
      </c>
      <c r="E301" s="242">
        <v>66014.81</v>
      </c>
      <c r="F301" s="52">
        <f t="shared" si="81"/>
        <v>27.903337640191268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6340</v>
      </c>
      <c r="E304" s="51">
        <f t="shared" si="84"/>
        <v>0</v>
      </c>
      <c r="F304" s="52">
        <f t="shared" si="81"/>
        <v>0</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6340</v>
      </c>
      <c r="E308" s="242">
        <v>0</v>
      </c>
      <c r="F308" s="52">
        <f t="shared" si="81"/>
        <v>0</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593103.19999999995</v>
      </c>
      <c r="E350" s="51">
        <f t="shared" si="95"/>
        <v>2015039.4</v>
      </c>
      <c r="F350" s="52">
        <f t="shared" si="81"/>
        <v>339.74515733518211</v>
      </c>
    </row>
    <row r="351" spans="1:6" ht="12.75" customHeight="1" x14ac:dyDescent="0.2">
      <c r="A351" s="53">
        <v>41</v>
      </c>
      <c r="B351" s="85" t="s">
        <v>741</v>
      </c>
      <c r="C351" s="50" t="s">
        <v>742</v>
      </c>
      <c r="D351" s="51">
        <f t="shared" ref="D351:E351" si="96">D352+D356</f>
        <v>0</v>
      </c>
      <c r="E351" s="51">
        <f t="shared" si="96"/>
        <v>24300</v>
      </c>
      <c r="F351" s="52" t="str">
        <f t="shared" si="81"/>
        <v>-</v>
      </c>
    </row>
    <row r="352" spans="1:6" ht="12.75" customHeight="1" x14ac:dyDescent="0.2">
      <c r="A352" s="53">
        <v>411</v>
      </c>
      <c r="B352" s="85" t="s">
        <v>743</v>
      </c>
      <c r="C352" s="50" t="s">
        <v>744</v>
      </c>
      <c r="D352" s="51">
        <f t="shared" ref="D352:E352" si="97">SUM(D353:D355)</f>
        <v>0</v>
      </c>
      <c r="E352" s="51">
        <f t="shared" si="97"/>
        <v>24300</v>
      </c>
      <c r="F352" s="52" t="str">
        <f t="shared" si="81"/>
        <v>-</v>
      </c>
    </row>
    <row r="353" spans="1:6" ht="12.75" customHeight="1" x14ac:dyDescent="0.2">
      <c r="A353" s="53">
        <v>4111</v>
      </c>
      <c r="B353" s="85" t="s">
        <v>641</v>
      </c>
      <c r="C353" s="50" t="s">
        <v>745</v>
      </c>
      <c r="D353" s="242">
        <v>0</v>
      </c>
      <c r="E353" s="242">
        <v>24300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522735.52</v>
      </c>
      <c r="E363" s="51">
        <f t="shared" si="99"/>
        <v>1932925.27</v>
      </c>
      <c r="F363" s="52">
        <f t="shared" si="81"/>
        <v>369.7711741494054</v>
      </c>
    </row>
    <row r="364" spans="1:6" ht="12.75" customHeight="1" x14ac:dyDescent="0.2">
      <c r="A364" s="53">
        <v>421</v>
      </c>
      <c r="B364" s="85" t="s">
        <v>759</v>
      </c>
      <c r="C364" s="50" t="s">
        <v>760</v>
      </c>
      <c r="D364" s="51">
        <f t="shared" ref="D364:E364" si="100">SUM(D365:D368)</f>
        <v>425662.42</v>
      </c>
      <c r="E364" s="51">
        <f t="shared" si="100"/>
        <v>1789348.6199999999</v>
      </c>
      <c r="F364" s="52">
        <f t="shared" si="81"/>
        <v>420.36800429786592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143030.07</v>
      </c>
      <c r="E366" s="242">
        <v>261310.93</v>
      </c>
      <c r="F366" s="52">
        <f t="shared" si="81"/>
        <v>182.69649871527014</v>
      </c>
    </row>
    <row r="367" spans="1:6" ht="12.75" customHeight="1" x14ac:dyDescent="0.2">
      <c r="A367" s="53">
        <v>4213</v>
      </c>
      <c r="B367" s="85" t="s">
        <v>669</v>
      </c>
      <c r="C367" s="50" t="s">
        <v>763</v>
      </c>
      <c r="D367" s="242">
        <v>230829.56</v>
      </c>
      <c r="E367" s="242">
        <v>534576.47</v>
      </c>
      <c r="F367" s="52">
        <f t="shared" si="81"/>
        <v>231.58926005837381</v>
      </c>
    </row>
    <row r="368" spans="1:6" ht="12.75" customHeight="1" x14ac:dyDescent="0.2">
      <c r="A368" s="53">
        <v>4214</v>
      </c>
      <c r="B368" s="85" t="s">
        <v>671</v>
      </c>
      <c r="C368" s="50" t="s">
        <v>764</v>
      </c>
      <c r="D368" s="242">
        <v>51802.79</v>
      </c>
      <c r="E368" s="242">
        <v>993461.22</v>
      </c>
      <c r="F368" s="52">
        <f t="shared" si="81"/>
        <v>1917.7755097746665</v>
      </c>
    </row>
    <row r="369" spans="1:6" ht="12.75" customHeight="1" x14ac:dyDescent="0.2">
      <c r="A369" s="53">
        <v>422</v>
      </c>
      <c r="B369" s="85" t="s">
        <v>765</v>
      </c>
      <c r="C369" s="50" t="s">
        <v>766</v>
      </c>
      <c r="D369" s="51">
        <f t="shared" ref="D369:E369" si="101">SUM(D370:D377)</f>
        <v>72927.069999999992</v>
      </c>
      <c r="E369" s="51">
        <f t="shared" si="101"/>
        <v>128604.13</v>
      </c>
      <c r="F369" s="52">
        <f t="shared" si="81"/>
        <v>176.34621821499209</v>
      </c>
    </row>
    <row r="370" spans="1:6" ht="12.75" customHeight="1" x14ac:dyDescent="0.2">
      <c r="A370" s="53">
        <v>4221</v>
      </c>
      <c r="B370" s="85" t="s">
        <v>675</v>
      </c>
      <c r="C370" s="50" t="s">
        <v>767</v>
      </c>
      <c r="D370" s="242">
        <v>47731.13</v>
      </c>
      <c r="E370" s="242">
        <v>32000.13</v>
      </c>
      <c r="F370" s="52">
        <f t="shared" si="81"/>
        <v>67.042473119743875</v>
      </c>
    </row>
    <row r="371" spans="1:6" ht="12.75" customHeight="1" x14ac:dyDescent="0.2">
      <c r="A371" s="53">
        <v>4222</v>
      </c>
      <c r="B371" s="85" t="s">
        <v>768</v>
      </c>
      <c r="C371" s="50" t="s">
        <v>769</v>
      </c>
      <c r="D371" s="242">
        <v>0</v>
      </c>
      <c r="E371" s="242">
        <v>1980</v>
      </c>
      <c r="F371" s="52" t="str">
        <f t="shared" si="81"/>
        <v>-</v>
      </c>
    </row>
    <row r="372" spans="1:6" ht="12.75" customHeight="1" x14ac:dyDescent="0.2">
      <c r="A372" s="53">
        <v>4223</v>
      </c>
      <c r="B372" s="85" t="s">
        <v>679</v>
      </c>
      <c r="C372" s="50" t="s">
        <v>770</v>
      </c>
      <c r="D372" s="242">
        <v>5776.27</v>
      </c>
      <c r="E372" s="242">
        <v>19708.61</v>
      </c>
      <c r="F372" s="52">
        <f t="shared" si="81"/>
        <v>341.19959766423659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773.31</v>
      </c>
      <c r="E375" s="242">
        <v>37130</v>
      </c>
      <c r="F375" s="52">
        <f t="shared" si="81"/>
        <v>4801.437974421643</v>
      </c>
    </row>
    <row r="376" spans="1:6" ht="12.75" customHeight="1" x14ac:dyDescent="0.2">
      <c r="A376" s="53">
        <v>4227</v>
      </c>
      <c r="B376" s="232" t="s">
        <v>687</v>
      </c>
      <c r="C376" s="50" t="s">
        <v>774</v>
      </c>
      <c r="D376" s="242">
        <v>18646.36</v>
      </c>
      <c r="E376" s="242">
        <v>37785.39</v>
      </c>
      <c r="F376" s="52">
        <f t="shared" si="81"/>
        <v>202.64217788351181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15170.32</v>
      </c>
      <c r="E383" s="51">
        <f t="shared" si="103"/>
        <v>14199.16</v>
      </c>
      <c r="F383" s="52">
        <f t="shared" si="81"/>
        <v>93.598289291194916</v>
      </c>
    </row>
    <row r="384" spans="1:6" ht="12.75" customHeight="1" x14ac:dyDescent="0.2">
      <c r="A384" s="53">
        <v>4241</v>
      </c>
      <c r="B384" s="85" t="s">
        <v>784</v>
      </c>
      <c r="C384" s="50" t="s">
        <v>785</v>
      </c>
      <c r="D384" s="242">
        <v>15170.32</v>
      </c>
      <c r="E384" s="242">
        <v>14199.16</v>
      </c>
      <c r="F384" s="52">
        <f t="shared" si="81"/>
        <v>93.598289291194916</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8975.7099999999991</v>
      </c>
      <c r="E391" s="51">
        <f t="shared" si="105"/>
        <v>773.36</v>
      </c>
      <c r="F391" s="52">
        <f t="shared" si="81"/>
        <v>8.6161429012300985</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8975.7099999999991</v>
      </c>
      <c r="E393" s="242">
        <v>773.36</v>
      </c>
      <c r="F393" s="52">
        <f t="shared" si="81"/>
        <v>8.6161429012300985</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70367.679999999993</v>
      </c>
      <c r="E402" s="51">
        <f t="shared" si="109"/>
        <v>57814.13</v>
      </c>
      <c r="F402" s="52">
        <f t="shared" si="81"/>
        <v>82.160062687870351</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70367.679999999993</v>
      </c>
      <c r="E406" s="242">
        <v>57814.13</v>
      </c>
      <c r="F406" s="52">
        <f t="shared" si="81"/>
        <v>82.160062687870351</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350179.27999999991</v>
      </c>
      <c r="E408" s="51">
        <f t="shared" si="111"/>
        <v>1949024.5899999999</v>
      </c>
      <c r="F408" s="52">
        <f t="shared" si="81"/>
        <v>556.57907286804641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4689243.99</v>
      </c>
      <c r="E410" s="242">
        <v>0.05</v>
      </c>
      <c r="F410" s="52">
        <f t="shared" si="81"/>
        <v>1.0662699596486555E-6</v>
      </c>
    </row>
    <row r="411" spans="1:6" ht="12.75" customHeight="1" x14ac:dyDescent="0.2">
      <c r="A411" s="53">
        <v>97</v>
      </c>
      <c r="B411" s="85" t="s">
        <v>828</v>
      </c>
      <c r="C411" s="50" t="s">
        <v>829</v>
      </c>
      <c r="D411" s="242">
        <v>196281.11</v>
      </c>
      <c r="E411" s="242">
        <v>93521.94</v>
      </c>
      <c r="F411" s="52">
        <f t="shared" si="81"/>
        <v>47.646938617781409</v>
      </c>
    </row>
    <row r="412" spans="1:6" ht="12.75" customHeight="1" x14ac:dyDescent="0.2">
      <c r="A412" s="53" t="s">
        <v>609</v>
      </c>
      <c r="B412" s="85" t="s">
        <v>830</v>
      </c>
      <c r="C412" s="50" t="s">
        <v>831</v>
      </c>
      <c r="D412" s="51">
        <f>D6+D298</f>
        <v>5605439.3700000001</v>
      </c>
      <c r="E412" s="51">
        <f>E6+E298</f>
        <v>9821418.8100000005</v>
      </c>
      <c r="F412" s="52">
        <f t="shared" si="81"/>
        <v>175.21229223464064</v>
      </c>
    </row>
    <row r="413" spans="1:6" ht="12.75" customHeight="1" x14ac:dyDescent="0.2">
      <c r="A413" s="53" t="s">
        <v>609</v>
      </c>
      <c r="B413" s="85" t="s">
        <v>832</v>
      </c>
      <c r="C413" s="50" t="s">
        <v>833</v>
      </c>
      <c r="D413" s="51">
        <f t="shared" ref="D413:E413" si="112">D289+D350</f>
        <v>5095453.7</v>
      </c>
      <c r="E413" s="51">
        <f t="shared" si="112"/>
        <v>6605680.2799999993</v>
      </c>
      <c r="F413" s="52">
        <f t="shared" si="81"/>
        <v>129.63870675539647</v>
      </c>
    </row>
    <row r="414" spans="1:6" ht="12.75" customHeight="1" x14ac:dyDescent="0.2">
      <c r="A414" s="53" t="s">
        <v>609</v>
      </c>
      <c r="B414" s="85" t="s">
        <v>834</v>
      </c>
      <c r="C414" s="50" t="s">
        <v>835</v>
      </c>
      <c r="D414" s="51">
        <f t="shared" ref="D414:E414" si="113">IF(D412&gt;=D413,D412-D413,0)</f>
        <v>509985.66999999993</v>
      </c>
      <c r="E414" s="51">
        <f t="shared" si="113"/>
        <v>3215738.5300000012</v>
      </c>
      <c r="F414" s="52">
        <f t="shared" si="81"/>
        <v>630.55468401690609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193509.14</v>
      </c>
      <c r="F416" s="52" t="str">
        <f t="shared" si="81"/>
        <v>-</v>
      </c>
    </row>
    <row r="417" spans="1:6" ht="12.75" customHeight="1" x14ac:dyDescent="0.2">
      <c r="A417" s="60" t="s">
        <v>838</v>
      </c>
      <c r="B417" s="85" t="s">
        <v>841</v>
      </c>
      <c r="C417" s="61" t="s">
        <v>842</v>
      </c>
      <c r="D417" s="51">
        <f t="shared" ref="D417:E417" si="116">IF(D293-D292+D410-D409&gt;=0,D293-D292+D410-D409,0)</f>
        <v>860829.94000000041</v>
      </c>
      <c r="E417" s="51">
        <f t="shared" si="116"/>
        <v>0</v>
      </c>
      <c r="F417" s="52">
        <f t="shared" si="81"/>
        <v>0</v>
      </c>
    </row>
    <row r="418" spans="1:6" ht="12.75" customHeight="1" x14ac:dyDescent="0.2">
      <c r="A418" s="55" t="s">
        <v>843</v>
      </c>
      <c r="B418" s="233" t="s">
        <v>844</v>
      </c>
      <c r="C418" s="56" t="s">
        <v>845</v>
      </c>
      <c r="D418" s="62">
        <f t="shared" ref="D418:E418" si="117">D294+D411</f>
        <v>5657317.9700000007</v>
      </c>
      <c r="E418" s="62">
        <f t="shared" si="117"/>
        <v>4183265.46</v>
      </c>
      <c r="F418" s="57">
        <f t="shared" si="81"/>
        <v>73.944322772439094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250000</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250000</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250000</v>
      </c>
      <c r="E495" s="51">
        <f t="shared" si="140"/>
        <v>0</v>
      </c>
      <c r="F495" s="52">
        <f t="shared" si="119"/>
        <v>0</v>
      </c>
    </row>
    <row r="496" spans="1:6" ht="12.75" customHeight="1" x14ac:dyDescent="0.2">
      <c r="A496" s="53">
        <v>8443</v>
      </c>
      <c r="B496" s="85" t="s">
        <v>999</v>
      </c>
      <c r="C496" s="50" t="s">
        <v>1000</v>
      </c>
      <c r="D496" s="242">
        <v>250000</v>
      </c>
      <c r="E496" s="242">
        <v>0</v>
      </c>
      <c r="F496" s="52">
        <f t="shared" si="119"/>
        <v>0</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585371.92000000004</v>
      </c>
      <c r="E528" s="51">
        <f t="shared" si="148"/>
        <v>250000</v>
      </c>
      <c r="F528" s="52">
        <f t="shared" si="119"/>
        <v>42.707890737225654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585371.92000000004</v>
      </c>
      <c r="E593" s="51">
        <f t="shared" si="167"/>
        <v>250000</v>
      </c>
      <c r="F593" s="52">
        <f t="shared" si="119"/>
        <v>42.707890737225654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530000</v>
      </c>
      <c r="E605" s="51">
        <f t="shared" si="171"/>
        <v>250000</v>
      </c>
      <c r="F605" s="52">
        <f t="shared" si="119"/>
        <v>47.169811320754718</v>
      </c>
    </row>
    <row r="606" spans="1:6" ht="24" x14ac:dyDescent="0.2">
      <c r="A606" s="53">
        <v>5443</v>
      </c>
      <c r="B606" s="85" t="s">
        <v>1210</v>
      </c>
      <c r="C606" s="50" t="s">
        <v>1211</v>
      </c>
      <c r="D606" s="242">
        <v>530000</v>
      </c>
      <c r="E606" s="242">
        <v>250000</v>
      </c>
      <c r="F606" s="52">
        <f t="shared" si="119"/>
        <v>47.169811320754718</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55371.92</v>
      </c>
      <c r="E617" s="51">
        <f t="shared" si="173"/>
        <v>0</v>
      </c>
      <c r="F617" s="52">
        <f t="shared" si="119"/>
        <v>0</v>
      </c>
    </row>
    <row r="618" spans="1:6" ht="12.75" customHeight="1" x14ac:dyDescent="0.2">
      <c r="A618" s="53">
        <v>5471</v>
      </c>
      <c r="B618" s="85" t="s">
        <v>1234</v>
      </c>
      <c r="C618" s="50" t="s">
        <v>1235</v>
      </c>
      <c r="D618" s="242">
        <v>55371.92</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335371.92000000004</v>
      </c>
      <c r="E636" s="51">
        <f t="shared" si="179"/>
        <v>250000</v>
      </c>
      <c r="F636" s="52">
        <f t="shared" si="119"/>
        <v>74.544106137448836</v>
      </c>
    </row>
    <row r="637" spans="1:6" ht="12.75" customHeight="1" x14ac:dyDescent="0.2">
      <c r="A637" s="53">
        <v>92213</v>
      </c>
      <c r="B637" s="85" t="s">
        <v>1272</v>
      </c>
      <c r="C637" s="50" t="s">
        <v>1273</v>
      </c>
      <c r="D637" s="242">
        <v>853380.26</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5855439.3700000001</v>
      </c>
      <c r="E639" s="51">
        <f t="shared" si="180"/>
        <v>9821418.8100000005</v>
      </c>
      <c r="F639" s="52">
        <f t="shared" si="119"/>
        <v>167.73154308999361</v>
      </c>
    </row>
    <row r="640" spans="1:6" ht="12.75" customHeight="1" x14ac:dyDescent="0.2">
      <c r="A640" s="53" t="s">
        <v>609</v>
      </c>
      <c r="B640" s="85" t="s">
        <v>1278</v>
      </c>
      <c r="C640" s="50" t="s">
        <v>1279</v>
      </c>
      <c r="D640" s="51">
        <f t="shared" ref="D640:E640" si="181">D413+D528</f>
        <v>5680825.6200000001</v>
      </c>
      <c r="E640" s="51">
        <f t="shared" si="181"/>
        <v>6855680.2799999993</v>
      </c>
      <c r="F640" s="52">
        <f t="shared" si="119"/>
        <v>120.68105480766367</v>
      </c>
    </row>
    <row r="641" spans="1:6" ht="12.75" customHeight="1" x14ac:dyDescent="0.2">
      <c r="A641" s="53" t="s">
        <v>609</v>
      </c>
      <c r="B641" s="85" t="s">
        <v>1280</v>
      </c>
      <c r="C641" s="50" t="s">
        <v>1281</v>
      </c>
      <c r="D641" s="51">
        <f t="shared" ref="D641:E641" si="182">IF(D639&gt;=D640,D639-D640,0)</f>
        <v>174613.75</v>
      </c>
      <c r="E641" s="51">
        <f t="shared" si="182"/>
        <v>2965738.5300000012</v>
      </c>
      <c r="F641" s="52">
        <f t="shared" si="119"/>
        <v>1698.4564674889584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193509.14</v>
      </c>
      <c r="F643" s="52" t="str">
        <f t="shared" si="119"/>
        <v>-</v>
      </c>
    </row>
    <row r="644" spans="1:6" ht="24" x14ac:dyDescent="0.2">
      <c r="A644" s="60" t="s">
        <v>1286</v>
      </c>
      <c r="B644" s="85" t="s">
        <v>1287</v>
      </c>
      <c r="C644" s="61" t="s">
        <v>1286</v>
      </c>
      <c r="D644" s="51">
        <f t="shared" ref="D644:E644" si="185">IF(D417-D416+D638-D637&gt;=0,D417-D416+D638-D637,0)</f>
        <v>7449.6800000004005</v>
      </c>
      <c r="E644" s="51">
        <f t="shared" si="185"/>
        <v>0</v>
      </c>
      <c r="F644" s="52">
        <f t="shared" si="119"/>
        <v>0</v>
      </c>
    </row>
    <row r="645" spans="1:6" ht="24" x14ac:dyDescent="0.2">
      <c r="A645" s="53" t="s">
        <v>609</v>
      </c>
      <c r="B645" s="85" t="s">
        <v>1288</v>
      </c>
      <c r="C645" s="50" t="s">
        <v>1289</v>
      </c>
      <c r="D645" s="51">
        <f t="shared" ref="D645:E645" si="186">IF(D641+D643-D642-D644&gt;=0,D641+D643-D642-D644,0)</f>
        <v>167164.0699999996</v>
      </c>
      <c r="E645" s="51">
        <f t="shared" si="186"/>
        <v>3159247.6700000013</v>
      </c>
      <c r="F645" s="52">
        <f t="shared" si="119"/>
        <v>1889.9083218062406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21035.279999999999</v>
      </c>
      <c r="E647" s="243">
        <v>43598.5</v>
      </c>
      <c r="F647" s="57">
        <f t="shared" si="119"/>
        <v>207.26370174297659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256254.15</v>
      </c>
      <c r="E649" s="242">
        <v>504422.63</v>
      </c>
      <c r="F649" s="52">
        <f t="shared" ref="F649:F724" si="188">IF(D649&lt;&gt;0,IF(E649/D649&gt;=100,"&gt;&gt;100",E649/D649*100),"-")</f>
        <v>196.84466768635747</v>
      </c>
    </row>
    <row r="650" spans="1:6" ht="12.75" customHeight="1" x14ac:dyDescent="0.2">
      <c r="A650" s="53" t="s">
        <v>1297</v>
      </c>
      <c r="B650" s="85" t="s">
        <v>1298</v>
      </c>
      <c r="C650" s="50" t="s">
        <v>1297</v>
      </c>
      <c r="D650" s="242">
        <v>7948282.4900000002</v>
      </c>
      <c r="E650" s="242">
        <v>11819362.68</v>
      </c>
      <c r="F650" s="52">
        <f t="shared" si="188"/>
        <v>148.70335440229175</v>
      </c>
    </row>
    <row r="651" spans="1:6" ht="12.75" customHeight="1" x14ac:dyDescent="0.2">
      <c r="A651" s="53" t="s">
        <v>1299</v>
      </c>
      <c r="B651" s="85" t="s">
        <v>1300</v>
      </c>
      <c r="C651" s="50" t="s">
        <v>1299</v>
      </c>
      <c r="D651" s="242">
        <v>7700114.0099999998</v>
      </c>
      <c r="E651" s="242">
        <v>9112207.3800000008</v>
      </c>
      <c r="F651" s="52">
        <f t="shared" si="188"/>
        <v>118.33860340465272</v>
      </c>
    </row>
    <row r="652" spans="1:6" ht="24" x14ac:dyDescent="0.2">
      <c r="A652" s="53">
        <v>11</v>
      </c>
      <c r="B652" s="85" t="s">
        <v>1301</v>
      </c>
      <c r="C652" s="50" t="s">
        <v>1302</v>
      </c>
      <c r="D652" s="51">
        <f t="shared" ref="D652:E652" si="189">+D649+D650-D651</f>
        <v>504422.63000000082</v>
      </c>
      <c r="E652" s="51">
        <f t="shared" si="189"/>
        <v>3211577.9299999997</v>
      </c>
      <c r="F652" s="52">
        <f t="shared" si="188"/>
        <v>636.6839509163168</v>
      </c>
    </row>
    <row r="653" spans="1:6" ht="24" x14ac:dyDescent="0.2">
      <c r="A653" s="53" t="s">
        <v>609</v>
      </c>
      <c r="B653" s="85" t="s">
        <v>1303</v>
      </c>
      <c r="C653" s="50" t="s">
        <v>1304</v>
      </c>
      <c r="D653" s="262">
        <v>20</v>
      </c>
      <c r="E653" s="262">
        <v>51</v>
      </c>
      <c r="F653" s="52">
        <f t="shared" si="188"/>
        <v>254.99999999999997</v>
      </c>
    </row>
    <row r="654" spans="1:6" ht="24" x14ac:dyDescent="0.2">
      <c r="A654" s="53" t="s">
        <v>609</v>
      </c>
      <c r="B654" s="85" t="s">
        <v>1305</v>
      </c>
      <c r="C654" s="50" t="s">
        <v>1306</v>
      </c>
      <c r="D654" s="262">
        <v>42</v>
      </c>
      <c r="E654" s="262">
        <v>44</v>
      </c>
      <c r="F654" s="52">
        <f t="shared" si="188"/>
        <v>104.76190476190477</v>
      </c>
    </row>
    <row r="655" spans="1:6" ht="12.75" customHeight="1" x14ac:dyDescent="0.2">
      <c r="A655" s="53" t="s">
        <v>609</v>
      </c>
      <c r="B655" s="85" t="s">
        <v>1307</v>
      </c>
      <c r="C655" s="50" t="s">
        <v>1308</v>
      </c>
      <c r="D655" s="262">
        <v>20</v>
      </c>
      <c r="E655" s="262">
        <v>51</v>
      </c>
      <c r="F655" s="52">
        <f t="shared" si="188"/>
        <v>254.99999999999997</v>
      </c>
    </row>
    <row r="656" spans="1:6" ht="12.75" customHeight="1" x14ac:dyDescent="0.2">
      <c r="A656" s="53" t="s">
        <v>609</v>
      </c>
      <c r="B656" s="85" t="s">
        <v>1309</v>
      </c>
      <c r="C656" s="50" t="s">
        <v>1310</v>
      </c>
      <c r="D656" s="262">
        <v>42</v>
      </c>
      <c r="E656" s="262">
        <v>47</v>
      </c>
      <c r="F656" s="52">
        <f t="shared" si="188"/>
        <v>111.90476190476191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48.1</v>
      </c>
      <c r="E660" s="242">
        <v>0</v>
      </c>
      <c r="F660" s="52">
        <f t="shared" si="188"/>
        <v>0</v>
      </c>
    </row>
    <row r="661" spans="1:6" ht="12.75" customHeight="1" x14ac:dyDescent="0.2">
      <c r="A661" s="53">
        <v>63311</v>
      </c>
      <c r="B661" s="85" t="s">
        <v>1320</v>
      </c>
      <c r="C661" s="50" t="s">
        <v>1321</v>
      </c>
      <c r="D661" s="242">
        <v>1221790.94</v>
      </c>
      <c r="E661" s="242">
        <v>1269790.32</v>
      </c>
      <c r="F661" s="52">
        <f t="shared" si="188"/>
        <v>103.92860827728842</v>
      </c>
    </row>
    <row r="662" spans="1:6" ht="12.75" customHeight="1" x14ac:dyDescent="0.2">
      <c r="A662" s="53">
        <v>63312</v>
      </c>
      <c r="B662" s="85" t="s">
        <v>1322</v>
      </c>
      <c r="C662" s="50" t="s">
        <v>1323</v>
      </c>
      <c r="D662" s="242">
        <v>816506.27</v>
      </c>
      <c r="E662" s="242">
        <v>562972.69999999995</v>
      </c>
      <c r="F662" s="52">
        <f t="shared" si="188"/>
        <v>68.948974513079975</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230438.66</v>
      </c>
      <c r="E665" s="242">
        <v>35000</v>
      </c>
      <c r="F665" s="52">
        <f t="shared" si="188"/>
        <v>15.188423678561575</v>
      </c>
    </row>
    <row r="666" spans="1:6" ht="12.75" customHeight="1" x14ac:dyDescent="0.2">
      <c r="A666" s="53">
        <v>63322</v>
      </c>
      <c r="B666" s="85" t="s">
        <v>1330</v>
      </c>
      <c r="C666" s="50" t="s">
        <v>1331</v>
      </c>
      <c r="D666" s="242">
        <v>15750</v>
      </c>
      <c r="E666" s="242">
        <v>650</v>
      </c>
      <c r="F666" s="52">
        <f t="shared" si="188"/>
        <v>4.1269841269841265</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14617.32</v>
      </c>
      <c r="E675" s="242">
        <v>29796.240000000002</v>
      </c>
      <c r="F675" s="52">
        <f t="shared" si="188"/>
        <v>203.84201755178105</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12578.02</v>
      </c>
      <c r="E677" s="242">
        <v>13810.06</v>
      </c>
      <c r="F677" s="52">
        <f t="shared" si="188"/>
        <v>109.79518238959709</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199077.05</v>
      </c>
      <c r="E694" s="242">
        <v>291090.07</v>
      </c>
      <c r="F694" s="52">
        <f t="shared" si="188"/>
        <v>146.21980283513346</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20177.68</v>
      </c>
      <c r="E718" s="242">
        <v>24191.66</v>
      </c>
      <c r="F718" s="52">
        <f t="shared" si="188"/>
        <v>119.89316908584138</v>
      </c>
    </row>
    <row r="719" spans="1:6" ht="12.75" customHeight="1" x14ac:dyDescent="0.2">
      <c r="A719" s="53" t="s">
        <v>1418</v>
      </c>
      <c r="B719" s="85" t="s">
        <v>1419</v>
      </c>
      <c r="C719" s="50" t="s">
        <v>1418</v>
      </c>
      <c r="D719" s="242">
        <v>199.08</v>
      </c>
      <c r="E719" s="242">
        <v>199.08</v>
      </c>
      <c r="F719" s="52">
        <f t="shared" si="188"/>
        <v>100</v>
      </c>
    </row>
    <row r="720" spans="1:6" ht="12.75" customHeight="1" x14ac:dyDescent="0.2">
      <c r="A720" s="53" t="s">
        <v>1420</v>
      </c>
      <c r="B720" s="85" t="s">
        <v>1421</v>
      </c>
      <c r="C720" s="50" t="s">
        <v>1420</v>
      </c>
      <c r="D720" s="242">
        <v>1035.71</v>
      </c>
      <c r="E720" s="242">
        <v>1865.53</v>
      </c>
      <c r="F720" s="52">
        <f t="shared" si="188"/>
        <v>180.12088325882726</v>
      </c>
    </row>
    <row r="721" spans="1:6" ht="12.75" customHeight="1" x14ac:dyDescent="0.2">
      <c r="A721" s="53" t="s">
        <v>1422</v>
      </c>
      <c r="B721" s="85" t="s">
        <v>1423</v>
      </c>
      <c r="C721" s="50" t="s">
        <v>1422</v>
      </c>
      <c r="D721" s="242">
        <v>755.97</v>
      </c>
      <c r="E721" s="242">
        <v>0</v>
      </c>
      <c r="F721" s="52">
        <f t="shared" si="188"/>
        <v>0</v>
      </c>
    </row>
    <row r="722" spans="1:6" ht="12.75" customHeight="1" x14ac:dyDescent="0.2">
      <c r="A722" s="53" t="s">
        <v>1424</v>
      </c>
      <c r="B722" s="85" t="s">
        <v>1425</v>
      </c>
      <c r="C722" s="50" t="s">
        <v>1424</v>
      </c>
      <c r="D722" s="242">
        <v>38071.120000000003</v>
      </c>
      <c r="E722" s="242">
        <v>1842.24</v>
      </c>
      <c r="F722" s="52">
        <f t="shared" si="188"/>
        <v>4.8389435351521044</v>
      </c>
    </row>
    <row r="723" spans="1:6" ht="12.75" customHeight="1" x14ac:dyDescent="0.2">
      <c r="A723" s="53" t="s">
        <v>1426</v>
      </c>
      <c r="B723" s="85" t="s">
        <v>1427</v>
      </c>
      <c r="C723" s="50" t="s">
        <v>1426</v>
      </c>
      <c r="D723" s="242">
        <v>14764.2</v>
      </c>
      <c r="E723" s="242">
        <v>30574.91</v>
      </c>
      <c r="F723" s="52">
        <f t="shared" si="188"/>
        <v>207.08815919589276</v>
      </c>
    </row>
    <row r="724" spans="1:6" ht="12.75" customHeight="1" x14ac:dyDescent="0.2">
      <c r="A724" s="53" t="s">
        <v>1428</v>
      </c>
      <c r="B724" s="85" t="s">
        <v>1429</v>
      </c>
      <c r="C724" s="50" t="s">
        <v>1428</v>
      </c>
      <c r="D724" s="242">
        <v>46267.199999999997</v>
      </c>
      <c r="E724" s="242">
        <v>46267.199999999997</v>
      </c>
      <c r="F724" s="52">
        <f t="shared" si="188"/>
        <v>100</v>
      </c>
    </row>
    <row r="725" spans="1:6" ht="12.75" customHeight="1" x14ac:dyDescent="0.2">
      <c r="A725" s="53">
        <v>32911</v>
      </c>
      <c r="B725" s="85" t="s">
        <v>1430</v>
      </c>
      <c r="C725" s="50" t="s">
        <v>1431</v>
      </c>
      <c r="D725" s="242">
        <v>22816.77</v>
      </c>
      <c r="E725" s="242">
        <v>22723.79</v>
      </c>
      <c r="F725" s="52">
        <f t="shared" ref="F725:F979" si="190">IF(D725&lt;&gt;0,IF(E725/D725&gt;=100,"&gt;&gt;100",E725/D725*100),"-")</f>
        <v>99.592492714788293</v>
      </c>
    </row>
    <row r="726" spans="1:6" ht="12.75" customHeight="1" x14ac:dyDescent="0.2">
      <c r="A726" s="53" t="s">
        <v>1432</v>
      </c>
      <c r="B726" s="85" t="s">
        <v>1433</v>
      </c>
      <c r="C726" s="50" t="s">
        <v>1432</v>
      </c>
      <c r="D726" s="242">
        <v>1243.9000000000001</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1.46</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4003.09</v>
      </c>
      <c r="E760" s="242">
        <v>2355.7800000000002</v>
      </c>
      <c r="F760" s="52">
        <f t="shared" si="190"/>
        <v>58.849039117281897</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5000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883232.4</v>
      </c>
      <c r="E816" s="242">
        <v>689200.82</v>
      </c>
      <c r="F816" s="52">
        <f t="shared" si="190"/>
        <v>78.031650559920578</v>
      </c>
    </row>
    <row r="817" spans="1:6" ht="12.75" customHeight="1" x14ac:dyDescent="0.2">
      <c r="A817" s="53" t="s">
        <v>1614</v>
      </c>
      <c r="B817" s="85" t="s">
        <v>1615</v>
      </c>
      <c r="C817" s="50" t="s">
        <v>1614</v>
      </c>
      <c r="D817" s="242">
        <v>2834.5</v>
      </c>
      <c r="E817" s="242">
        <v>34697.58</v>
      </c>
      <c r="F817" s="52">
        <f t="shared" si="190"/>
        <v>1224.1164226494973</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51160.23</v>
      </c>
      <c r="E819" s="242">
        <v>53885.440000000002</v>
      </c>
      <c r="F819" s="52">
        <f t="shared" si="190"/>
        <v>105.32681342519375</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50745.3</v>
      </c>
      <c r="E823" s="242">
        <v>52116.75</v>
      </c>
      <c r="F823" s="52">
        <f t="shared" si="190"/>
        <v>102.70261482344176</v>
      </c>
    </row>
    <row r="824" spans="1:6" ht="12.75" customHeight="1" x14ac:dyDescent="0.2">
      <c r="A824" s="53">
        <v>37221</v>
      </c>
      <c r="B824" s="85" t="s">
        <v>1628</v>
      </c>
      <c r="C824" s="50" t="s">
        <v>1629</v>
      </c>
      <c r="D824" s="242">
        <v>25887.19</v>
      </c>
      <c r="E824" s="242">
        <v>25132.49</v>
      </c>
      <c r="F824" s="52">
        <f t="shared" si="190"/>
        <v>97.084658473940209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30545.38</v>
      </c>
      <c r="E826" s="242">
        <v>7565.77</v>
      </c>
      <c r="F826" s="52">
        <f t="shared" si="190"/>
        <v>24.768950328985923</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28418.61</v>
      </c>
      <c r="E829" s="242">
        <v>0</v>
      </c>
      <c r="F829" s="52">
        <f t="shared" si="190"/>
        <v>0</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250000</v>
      </c>
      <c r="E885" s="242">
        <v>0</v>
      </c>
      <c r="F885" s="52">
        <f t="shared" si="190"/>
        <v>0</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530000</v>
      </c>
      <c r="E953" s="242">
        <v>250000</v>
      </c>
      <c r="F953" s="52">
        <f t="shared" si="190"/>
        <v>47.169811320754718</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55371.92</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21039186.200000003</v>
      </c>
      <c r="E6" s="229">
        <f t="shared" si="0"/>
        <v>22392169.869999997</v>
      </c>
      <c r="F6" s="230">
        <f t="shared" ref="F6:F260" si="1">IF(D6&gt;0,IF(E6/D6&gt;=100,"&gt;&gt;100",E6/D6*100),"-")</f>
        <v>106.43077948518747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13157690.130000001</v>
      </c>
      <c r="E7" s="104">
        <f t="shared" si="2"/>
        <v>13301152</v>
      </c>
      <c r="F7" s="93">
        <f t="shared" si="1"/>
        <v>101.09032716671828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358090.06</v>
      </c>
      <c r="E8" s="104">
        <f>E9+E10-E11</f>
        <v>382390.06</v>
      </c>
      <c r="F8" s="93">
        <f t="shared" si="1"/>
        <v>106.7860023816355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352117.29</v>
      </c>
      <c r="E9" s="247">
        <v>376417.29</v>
      </c>
      <c r="F9" s="93">
        <f t="shared" si="1"/>
        <v>106.90110957062062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5972.77</v>
      </c>
      <c r="E10" s="247">
        <v>5972.77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12502361.51</v>
      </c>
      <c r="E12" s="104">
        <f t="shared" si="3"/>
        <v>12673413.58</v>
      </c>
      <c r="F12" s="93">
        <f t="shared" si="1"/>
        <v>101.36815808647978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11483241.380000001</v>
      </c>
      <c r="E13" s="104">
        <f t="shared" si="4"/>
        <v>11842952.83</v>
      </c>
      <c r="F13" s="93">
        <f t="shared" si="1"/>
        <v>103.13249054075008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375450.69</v>
      </c>
      <c r="E14" s="247">
        <v>383753.19</v>
      </c>
      <c r="F14" s="93">
        <f t="shared" si="1"/>
        <v>102.21134232034572</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9743323.7300000004</v>
      </c>
      <c r="E15" s="247">
        <v>10000778.92</v>
      </c>
      <c r="F15" s="93">
        <f t="shared" si="1"/>
        <v>102.64237540632348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11433287.029999999</v>
      </c>
      <c r="E16" s="247">
        <v>12811368.27</v>
      </c>
      <c r="F16" s="93">
        <f t="shared" si="1"/>
        <v>112.05323750190151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4092044.3</v>
      </c>
      <c r="E17" s="247">
        <v>3870018.37</v>
      </c>
      <c r="F17" s="93">
        <f t="shared" si="1"/>
        <v>94.574205122852661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14160864.369999999</v>
      </c>
      <c r="E18" s="247">
        <v>15222965.92</v>
      </c>
      <c r="F18" s="93">
        <f t="shared" si="1"/>
        <v>107.50025932209391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385106.34999999986</v>
      </c>
      <c r="E19" s="104">
        <f t="shared" si="5"/>
        <v>308673.17000000004</v>
      </c>
      <c r="F19" s="93">
        <f t="shared" si="1"/>
        <v>80.152708466115968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746884.38</v>
      </c>
      <c r="E20" s="247">
        <v>679644.94</v>
      </c>
      <c r="F20" s="93">
        <f t="shared" si="1"/>
        <v>90.99734285512838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27640.2</v>
      </c>
      <c r="E21" s="247">
        <v>28003.25</v>
      </c>
      <c r="F21" s="93">
        <f t="shared" si="1"/>
        <v>101.31348543064087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340656.02</v>
      </c>
      <c r="E22" s="247">
        <v>335787.03</v>
      </c>
      <c r="F22" s="93">
        <f t="shared" si="1"/>
        <v>98.570701906280718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314.39</v>
      </c>
      <c r="E23" s="247">
        <v>314.39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50680.98</v>
      </c>
      <c r="E24" s="247">
        <v>33658.65</v>
      </c>
      <c r="F24" s="93">
        <f t="shared" si="1"/>
        <v>66.412784441026986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11980.96</v>
      </c>
      <c r="E25" s="247">
        <v>11980.96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71802.929999999993</v>
      </c>
      <c r="E26" s="247">
        <v>79379.63</v>
      </c>
      <c r="F26" s="93">
        <f t="shared" si="1"/>
        <v>110.55207635677264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864853.51</v>
      </c>
      <c r="E28" s="247">
        <v>860095.68</v>
      </c>
      <c r="F28" s="93">
        <f t="shared" si="1"/>
        <v>99.449868683541567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448451.82999999996</v>
      </c>
      <c r="E29" s="104">
        <f t="shared" si="6"/>
        <v>338560.63</v>
      </c>
      <c r="F29" s="93">
        <f t="shared" si="1"/>
        <v>75.495428349573245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225140.42</v>
      </c>
      <c r="E30" s="247">
        <v>215054.85</v>
      </c>
      <c r="F30" s="93">
        <f t="shared" si="1"/>
        <v>95.520320162856592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329967.81</v>
      </c>
      <c r="E32" s="247">
        <v>329967.81</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106656.4</v>
      </c>
      <c r="E34" s="247">
        <v>206462.03</v>
      </c>
      <c r="F34" s="93">
        <f t="shared" si="1"/>
        <v>193.57678489054572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115355.95</v>
      </c>
      <c r="E35" s="104">
        <f t="shared" si="7"/>
        <v>129555.10999999999</v>
      </c>
      <c r="F35" s="93">
        <f t="shared" si="1"/>
        <v>112.30899663172987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119061.67</v>
      </c>
      <c r="E36" s="247">
        <v>133260.82999999999</v>
      </c>
      <c r="F36" s="93">
        <f t="shared" si="1"/>
        <v>111.92588681143141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9076.65</v>
      </c>
      <c r="E37" s="247">
        <v>9076.65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12782.37</v>
      </c>
      <c r="E40" s="247">
        <v>12782.37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48711.67</v>
      </c>
      <c r="E41" s="104">
        <f t="shared" si="8"/>
        <v>35178.06</v>
      </c>
      <c r="F41" s="93">
        <f t="shared" si="1"/>
        <v>72.216904080685381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61815.07</v>
      </c>
      <c r="E42" s="247">
        <v>61815.07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13103.4</v>
      </c>
      <c r="E44" s="247">
        <v>26637.01</v>
      </c>
      <c r="F44" s="93">
        <f t="shared" si="1"/>
        <v>203.28319367492406</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21494.329999999958</v>
      </c>
      <c r="E45" s="104">
        <f t="shared" si="9"/>
        <v>18493.780000000028</v>
      </c>
      <c r="F45" s="93">
        <f t="shared" si="1"/>
        <v>86.040272015922639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22220.14</v>
      </c>
      <c r="E47" s="247">
        <v>19654.5</v>
      </c>
      <c r="F47" s="93">
        <f t="shared" si="1"/>
        <v>88.453538096519651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543935.46</v>
      </c>
      <c r="E48" s="247">
        <v>594798.78</v>
      </c>
      <c r="F48" s="93">
        <f t="shared" si="1"/>
        <v>109.35098439803869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139661.35999999999</v>
      </c>
      <c r="E49" s="247">
        <v>115389.67</v>
      </c>
      <c r="F49" s="93">
        <f t="shared" si="1"/>
        <v>82.621041353170284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684322.63</v>
      </c>
      <c r="E50" s="247">
        <v>711349.17</v>
      </c>
      <c r="F50" s="93">
        <f t="shared" si="1"/>
        <v>103.94938568668992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101484.88</v>
      </c>
      <c r="E51" s="247">
        <v>101484.88</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97346.590000000011</v>
      </c>
      <c r="E52" s="104">
        <f t="shared" si="10"/>
        <v>26878.610000000015</v>
      </c>
      <c r="F52" s="93">
        <f t="shared" si="1"/>
        <v>27.611249659592609</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202748.32</v>
      </c>
      <c r="E54" s="247">
        <v>138367.45000000001</v>
      </c>
      <c r="F54" s="93">
        <f t="shared" si="1"/>
        <v>68.245916908214085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105401.73</v>
      </c>
      <c r="E55" s="247">
        <v>111488.84</v>
      </c>
      <c r="F55" s="93">
        <f t="shared" si="1"/>
        <v>105.77515188792441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96860.32</v>
      </c>
      <c r="E56" s="104">
        <f t="shared" si="11"/>
        <v>96811.35</v>
      </c>
      <c r="F56" s="93">
        <f t="shared" si="1"/>
        <v>99.949442661349863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96860.32</v>
      </c>
      <c r="E57" s="247">
        <v>96811.35</v>
      </c>
      <c r="F57" s="93">
        <f t="shared" si="1"/>
        <v>99.949442661349863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1546.77</v>
      </c>
      <c r="E63" s="104">
        <f t="shared" si="12"/>
        <v>20173.52</v>
      </c>
      <c r="F63" s="93">
        <f t="shared" si="1"/>
        <v>1304.235277384485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20173.52</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1546.77</v>
      </c>
      <c r="E67" s="247">
        <v>0</v>
      </c>
      <c r="F67" s="93">
        <f t="shared" si="1"/>
        <v>0</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7881496.0700000003</v>
      </c>
      <c r="E68" s="104">
        <f t="shared" si="13"/>
        <v>9091017.8699999992</v>
      </c>
      <c r="F68" s="93">
        <f t="shared" si="1"/>
        <v>115.34634781591662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504422.63</v>
      </c>
      <c r="E69" s="104">
        <f t="shared" si="14"/>
        <v>3211577.93</v>
      </c>
      <c r="F69" s="93">
        <f t="shared" si="1"/>
        <v>636.68395091631794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503958.1</v>
      </c>
      <c r="E70" s="104">
        <f t="shared" si="15"/>
        <v>3209933.23</v>
      </c>
      <c r="F70" s="93">
        <f t="shared" si="1"/>
        <v>636.94446621653663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503958.1</v>
      </c>
      <c r="E72" s="247">
        <v>3209933.23</v>
      </c>
      <c r="F72" s="93">
        <f t="shared" si="1"/>
        <v>636.94446621653663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464.53</v>
      </c>
      <c r="E76" s="247">
        <v>1644.7</v>
      </c>
      <c r="F76" s="93">
        <f t="shared" si="1"/>
        <v>354.05678858200764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64054.29</v>
      </c>
      <c r="E78" s="104">
        <f>E79+SUM(E82:E84)-E85+E86</f>
        <v>244540.12</v>
      </c>
      <c r="F78" s="93">
        <f t="shared" si="1"/>
        <v>381.77008909161276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220.27</v>
      </c>
      <c r="E83" s="247">
        <v>5240.25</v>
      </c>
      <c r="F83" s="93">
        <f t="shared" si="1"/>
        <v>2379.0121214872656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58994.62</v>
      </c>
      <c r="E84" s="247">
        <v>4949.8900000000003</v>
      </c>
      <c r="F84" s="93">
        <f t="shared" si="1"/>
        <v>8.3904091593436831</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4839.3999999999996</v>
      </c>
      <c r="E86" s="247">
        <v>234349.98</v>
      </c>
      <c r="F86" s="93">
        <f t="shared" si="1"/>
        <v>4842.5420506674382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1606026.74</v>
      </c>
      <c r="E134" s="104">
        <f t="shared" si="23"/>
        <v>1597710.72</v>
      </c>
      <c r="F134" s="93">
        <f t="shared" si="1"/>
        <v>99.48219915690818</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1606026.74</v>
      </c>
      <c r="E135" s="104">
        <f t="shared" si="24"/>
        <v>1597710.72</v>
      </c>
      <c r="F135" s="93">
        <f t="shared" si="1"/>
        <v>99.48219915690818</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1606026.74</v>
      </c>
      <c r="E141" s="247">
        <v>1597710.72</v>
      </c>
      <c r="F141" s="93">
        <f t="shared" si="1"/>
        <v>99.48219915690818</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5489675.9699999997</v>
      </c>
      <c r="E146" s="104">
        <f t="shared" si="26"/>
        <v>3900068.6599999992</v>
      </c>
      <c r="F146" s="93">
        <f t="shared" si="1"/>
        <v>71.04369513452356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17377.18</v>
      </c>
      <c r="E147" s="247">
        <v>16409.55</v>
      </c>
      <c r="F147" s="93">
        <f t="shared" si="1"/>
        <v>94.431605128104792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938994.19</v>
      </c>
      <c r="E149" s="104">
        <f t="shared" si="27"/>
        <v>587572.34000000008</v>
      </c>
      <c r="F149" s="93">
        <f t="shared" si="1"/>
        <v>62.574651287245999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938994.19</v>
      </c>
      <c r="E152" s="247">
        <v>340231.45</v>
      </c>
      <c r="F152" s="93">
        <f t="shared" si="1"/>
        <v>36.233605449678024</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247340.89</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3123966.87</v>
      </c>
      <c r="E158" s="247">
        <v>3224272.77</v>
      </c>
      <c r="F158" s="93">
        <f t="shared" si="1"/>
        <v>103.21085031225059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1563703.15</v>
      </c>
      <c r="E159" s="247">
        <v>399948.05</v>
      </c>
      <c r="F159" s="93">
        <f t="shared" si="1"/>
        <v>25.576980515771169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31244.720000000001</v>
      </c>
      <c r="E160" s="247">
        <v>28959.360000000001</v>
      </c>
      <c r="F160" s="93">
        <f t="shared" si="1"/>
        <v>92.685612161030733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1201.1199999999999</v>
      </c>
      <c r="E162" s="247">
        <v>1201.1199999999999</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186811.26</v>
      </c>
      <c r="E163" s="247">
        <v>358294.53</v>
      </c>
      <c r="F163" s="93">
        <f t="shared" si="1"/>
        <v>191.79493248961546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196281.16</v>
      </c>
      <c r="E164" s="104">
        <f t="shared" si="28"/>
        <v>93521.94</v>
      </c>
      <c r="F164" s="93">
        <f t="shared" si="1"/>
        <v>47.646926480361131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196281.16</v>
      </c>
      <c r="E165" s="247">
        <v>93521.94</v>
      </c>
      <c r="F165" s="93">
        <f t="shared" si="1"/>
        <v>47.646926480361131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21035.279999999999</v>
      </c>
      <c r="E170" s="104">
        <f t="shared" si="29"/>
        <v>43598.5</v>
      </c>
      <c r="F170" s="93">
        <f t="shared" si="1"/>
        <v>207.26370174297659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21035.279999999999</v>
      </c>
      <c r="E173" s="247">
        <v>43598.5</v>
      </c>
      <c r="F173" s="93">
        <f t="shared" si="1"/>
        <v>207.26370174297659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21039186.199999999</v>
      </c>
      <c r="E175" s="104">
        <f t="shared" si="30"/>
        <v>22392169.870000001</v>
      </c>
      <c r="F175" s="93">
        <f t="shared" si="1"/>
        <v>106.43077948518751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1049382.8399999999</v>
      </c>
      <c r="E176" s="104">
        <f t="shared" si="31"/>
        <v>525255.32999999996</v>
      </c>
      <c r="F176" s="93">
        <f t="shared" si="1"/>
        <v>50.05373729953503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734798</v>
      </c>
      <c r="E177" s="104">
        <f t="shared" si="32"/>
        <v>414552.74999999994</v>
      </c>
      <c r="F177" s="93">
        <f t="shared" si="1"/>
        <v>56.41723984006488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95145.4</v>
      </c>
      <c r="E178" s="247">
        <v>167609.78</v>
      </c>
      <c r="F178" s="93">
        <f t="shared" si="1"/>
        <v>176.16172720909262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333494.37</v>
      </c>
      <c r="E179" s="247">
        <v>139967.44</v>
      </c>
      <c r="F179" s="93">
        <f t="shared" si="1"/>
        <v>41.969955894607757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1314.04</v>
      </c>
      <c r="E180" s="104">
        <f t="shared" si="33"/>
        <v>1312.73</v>
      </c>
      <c r="F180" s="93">
        <f t="shared" si="1"/>
        <v>99.900307448783906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1314.04</v>
      </c>
      <c r="E183" s="247">
        <v>1312.73</v>
      </c>
      <c r="F183" s="93">
        <f t="shared" si="1"/>
        <v>99.900307448783906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280747.05</v>
      </c>
      <c r="E186" s="247">
        <v>55216.44</v>
      </c>
      <c r="F186" s="93">
        <f t="shared" si="1"/>
        <v>19.667683062030395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17023.79</v>
      </c>
      <c r="E187" s="247">
        <v>12684.06</v>
      </c>
      <c r="F187" s="93">
        <f t="shared" si="1"/>
        <v>74.507850484527822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7073.35</v>
      </c>
      <c r="E188" s="247">
        <v>37762.300000000003</v>
      </c>
      <c r="F188" s="93">
        <f t="shared" si="1"/>
        <v>533.86726232973058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64584.84</v>
      </c>
      <c r="E189" s="247">
        <v>110702.58</v>
      </c>
      <c r="F189" s="93">
        <f t="shared" si="1"/>
        <v>171.40644770506518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250000</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250000</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250000</v>
      </c>
      <c r="E212" s="247">
        <v>0</v>
      </c>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19989803.359999999</v>
      </c>
      <c r="E237" s="104">
        <f t="shared" si="41"/>
        <v>21866914.540000003</v>
      </c>
      <c r="F237" s="93">
        <f t="shared" si="1"/>
        <v>109.39034339755509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14154636.939999999</v>
      </c>
      <c r="E238" s="104">
        <f t="shared" si="42"/>
        <v>14510953.18</v>
      </c>
      <c r="F238" s="93">
        <f t="shared" si="1"/>
        <v>102.51731105156838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14751383.699999999</v>
      </c>
      <c r="E239" s="104">
        <f t="shared" si="43"/>
        <v>14857699.939999999</v>
      </c>
      <c r="F239" s="93">
        <f t="shared" si="1"/>
        <v>100.7207204568884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13835918.83</v>
      </c>
      <c r="E240" s="247">
        <v>13937928.34</v>
      </c>
      <c r="F240" s="93">
        <f t="shared" si="1"/>
        <v>100.73728034439473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915464.87</v>
      </c>
      <c r="E241" s="247">
        <v>919771.6</v>
      </c>
      <c r="F241" s="93">
        <f t="shared" si="1"/>
        <v>100.47044186414276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596746.76</v>
      </c>
      <c r="E242" s="104">
        <f t="shared" si="44"/>
        <v>346746.76</v>
      </c>
      <c r="F242" s="93">
        <f t="shared" si="1"/>
        <v>58.106182260629282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596746.76</v>
      </c>
      <c r="E243" s="247">
        <v>346746.76</v>
      </c>
      <c r="F243" s="93">
        <f t="shared" si="1"/>
        <v>58.106182260629282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167164.0700000003</v>
      </c>
      <c r="E245" s="104">
        <f t="shared" si="45"/>
        <v>3159247.6700000009</v>
      </c>
      <c r="F245" s="93">
        <f t="shared" si="1"/>
        <v>1889.9083218062324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4920352.4300000006</v>
      </c>
      <c r="E246" s="104">
        <f t="shared" si="46"/>
        <v>5278722.1000000006</v>
      </c>
      <c r="F246" s="93">
        <f t="shared" si="1"/>
        <v>107.28341465572619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4430719.4400000004</v>
      </c>
      <c r="E247" s="247">
        <f>5297452.94+2091.62-5942.4-33822.25+18942.19</f>
        <v>5278722.1000000006</v>
      </c>
      <c r="F247" s="93">
        <f t="shared" si="1"/>
        <v>119.13916399996656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489632.99</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4753188.3600000003</v>
      </c>
      <c r="E250" s="104">
        <f t="shared" si="47"/>
        <v>2119474.4299999997</v>
      </c>
      <c r="F250" s="93">
        <f t="shared" si="1"/>
        <v>44.590583614069097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4753188.3600000003</v>
      </c>
      <c r="E252" s="247">
        <v>1869474.43</v>
      </c>
      <c r="F252" s="93">
        <f t="shared" si="1"/>
        <v>39.330956158446874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250000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5471721.2400000002</v>
      </c>
      <c r="E255" s="247">
        <v>4103191.75</v>
      </c>
      <c r="F255" s="93">
        <f t="shared" si="1"/>
        <v>74.989049515249064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196281.11</v>
      </c>
      <c r="E256" s="247">
        <v>93521.94</v>
      </c>
      <c r="F256" s="93">
        <f t="shared" si="1"/>
        <v>47.646938617781409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3456074.4</v>
      </c>
      <c r="E259" s="104">
        <f t="shared" si="49"/>
        <v>109449.55</v>
      </c>
      <c r="F259" s="93">
        <f t="shared" si="1"/>
        <v>3.1668748219077689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3456074.4</v>
      </c>
      <c r="E260" s="248">
        <v>109449.55</v>
      </c>
      <c r="F260" s="97">
        <f t="shared" si="1"/>
        <v>3.1668748219077689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2764994.91</v>
      </c>
      <c r="E264" s="247">
        <v>877521.96</v>
      </c>
      <c r="F264" s="93">
        <f t="shared" si="50"/>
        <v>31.736838170165022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2911492.32</v>
      </c>
      <c r="E265" s="247">
        <v>3380841.23</v>
      </c>
      <c r="F265" s="93">
        <f t="shared" si="50"/>
        <v>116.12056149954056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9169.8700000000008</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187111.29</v>
      </c>
      <c r="E267" s="247">
        <v>93521.94</v>
      </c>
      <c r="F267" s="93">
        <f t="shared" si="50"/>
        <v>49.981986656176652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3174.15</v>
      </c>
      <c r="E268" s="247">
        <v>8766.3799999999992</v>
      </c>
      <c r="F268" s="93">
        <f t="shared" si="50"/>
        <v>276.18039475135072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659.97</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1665.25</v>
      </c>
      <c r="E271" s="247">
        <v>224840.93</v>
      </c>
      <c r="F271" s="93" t="str">
        <f t="shared" si="50"/>
        <v>&gt;&gt;100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82.7</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630303.92000000004</v>
      </c>
      <c r="E287" s="247">
        <v>237743.69</v>
      </c>
      <c r="F287" s="93">
        <f t="shared" si="50"/>
        <v>37.718897575633036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104494.08</v>
      </c>
      <c r="E288" s="247">
        <v>176809.06</v>
      </c>
      <c r="F288" s="93">
        <f t="shared" si="50"/>
        <v>169.20485830393451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64358.85</v>
      </c>
      <c r="E289" s="247">
        <v>110549.55</v>
      </c>
      <c r="F289" s="93">
        <f t="shared" si="50"/>
        <v>171.7705490387103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225.99</v>
      </c>
      <c r="E290" s="247">
        <v>153.03</v>
      </c>
      <c r="F290" s="93">
        <f t="shared" si="50"/>
        <v>67.715385636532588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250000</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27799.1</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1145980.54</v>
      </c>
      <c r="E5" s="79">
        <f t="shared" si="0"/>
        <v>905845.9</v>
      </c>
      <c r="F5" s="80">
        <f t="shared" ref="F5:F141" si="1">IF(D5&gt;0,IF(E5/D5&gt;=100,"&gt;&gt;100",E5/D5*100),"-")</f>
        <v>79.045487107486139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843859.26</v>
      </c>
      <c r="E6" s="81">
        <f t="shared" si="2"/>
        <v>581562.55000000005</v>
      </c>
      <c r="F6" s="63">
        <f t="shared" si="1"/>
        <v>68.917007558819705</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843859.26</v>
      </c>
      <c r="E7" s="249">
        <v>581562.55000000005</v>
      </c>
      <c r="F7" s="63">
        <f t="shared" si="1"/>
        <v>68.917007558819705</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223986.93</v>
      </c>
      <c r="E13" s="81">
        <f t="shared" si="4"/>
        <v>273434.02</v>
      </c>
      <c r="F13" s="63">
        <f t="shared" si="1"/>
        <v>122.07588183828406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223986.93</v>
      </c>
      <c r="E14" s="249">
        <v>273434.02</v>
      </c>
      <c r="F14" s="63">
        <f t="shared" si="1"/>
        <v>122.07588183828406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8276.7099999999991</v>
      </c>
      <c r="E18" s="249">
        <v>0</v>
      </c>
      <c r="F18" s="63">
        <f t="shared" si="1"/>
        <v>0</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69857.64</v>
      </c>
      <c r="E19" s="249">
        <v>50849.33</v>
      </c>
      <c r="F19" s="63">
        <f t="shared" si="1"/>
        <v>72.789933928486562</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38419.410000000003</v>
      </c>
      <c r="E28" s="81">
        <f t="shared" si="6"/>
        <v>32671.59</v>
      </c>
      <c r="F28" s="63">
        <f t="shared" si="1"/>
        <v>85.039280925969436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38419.410000000003</v>
      </c>
      <c r="E30" s="249">
        <v>32671.59</v>
      </c>
      <c r="F30" s="63">
        <f t="shared" si="1"/>
        <v>85.039280925969436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1583937.9500000002</v>
      </c>
      <c r="E35" s="81">
        <f t="shared" si="7"/>
        <v>2584031.56</v>
      </c>
      <c r="F35" s="63">
        <f t="shared" si="1"/>
        <v>163.13969622357996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221419.57</v>
      </c>
      <c r="E39" s="81">
        <f t="shared" si="9"/>
        <v>131545.14000000001</v>
      </c>
      <c r="F39" s="63">
        <f t="shared" si="1"/>
        <v>59.409897688808634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221419.57</v>
      </c>
      <c r="E40" s="249">
        <v>131545.14000000001</v>
      </c>
      <c r="F40" s="63">
        <f t="shared" si="1"/>
        <v>59.409897688808634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166563.87</v>
      </c>
      <c r="E43" s="81">
        <f t="shared" si="10"/>
        <v>55006.93</v>
      </c>
      <c r="F43" s="63">
        <f t="shared" si="1"/>
        <v>33.024526867681445</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166563.87</v>
      </c>
      <c r="E48" s="249">
        <v>55006.93</v>
      </c>
      <c r="F48" s="63">
        <f t="shared" si="1"/>
        <v>33.024526867681445</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314676.24</v>
      </c>
      <c r="E50" s="81">
        <f t="shared" si="11"/>
        <v>253008.43</v>
      </c>
      <c r="F50" s="63">
        <f t="shared" si="1"/>
        <v>80.402775246075137</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314676.24</v>
      </c>
      <c r="E53" s="249">
        <v>253008.43</v>
      </c>
      <c r="F53" s="63">
        <f t="shared" si="1"/>
        <v>80.402775246075137</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98374.57</v>
      </c>
      <c r="E54" s="81">
        <f t="shared" si="12"/>
        <v>1301138.26</v>
      </c>
      <c r="F54" s="63">
        <f t="shared" si="1"/>
        <v>1322.6367952612143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98374.57</v>
      </c>
      <c r="E55" s="249">
        <v>1301138.26</v>
      </c>
      <c r="F55" s="63">
        <f t="shared" si="1"/>
        <v>1322.6367952612143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52181.27</v>
      </c>
      <c r="E60" s="249">
        <v>49545.62</v>
      </c>
      <c r="F60" s="63">
        <f t="shared" si="1"/>
        <v>94.949049726079878</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730722.43</v>
      </c>
      <c r="E61" s="81">
        <f t="shared" si="13"/>
        <v>793787.17999999993</v>
      </c>
      <c r="F61" s="63">
        <f t="shared" si="1"/>
        <v>108.63046588018379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621892.26</v>
      </c>
      <c r="E63" s="249">
        <v>650796.88</v>
      </c>
      <c r="F63" s="63">
        <f t="shared" si="1"/>
        <v>104.64785009544902</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20382.37</v>
      </c>
      <c r="E64" s="249">
        <v>44204.22</v>
      </c>
      <c r="F64" s="63">
        <f t="shared" si="1"/>
        <v>216.87477952760156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88447.8</v>
      </c>
      <c r="E65" s="249">
        <v>98786.08</v>
      </c>
      <c r="F65" s="63">
        <f t="shared" si="1"/>
        <v>111.68856658955903</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449148.57</v>
      </c>
      <c r="E75" s="81">
        <f t="shared" si="15"/>
        <v>407710.73</v>
      </c>
      <c r="F75" s="63">
        <f t="shared" si="1"/>
        <v>90.774135159775753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36010</v>
      </c>
      <c r="E77" s="249">
        <v>62000.31</v>
      </c>
      <c r="F77" s="63">
        <f t="shared" si="1"/>
        <v>172.1752568730908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28651.82</v>
      </c>
      <c r="E78" s="249">
        <v>0</v>
      </c>
      <c r="F78" s="63">
        <f t="shared" si="1"/>
        <v>0</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3052.62</v>
      </c>
      <c r="E80" s="249">
        <v>30669.24</v>
      </c>
      <c r="F80" s="63">
        <f t="shared" si="1"/>
        <v>1004.6858108772138</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381434.13</v>
      </c>
      <c r="E81" s="249">
        <v>315041.18</v>
      </c>
      <c r="F81" s="63">
        <f t="shared" si="1"/>
        <v>82.593862274464001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20827.490000000002</v>
      </c>
      <c r="E82" s="81">
        <f t="shared" si="16"/>
        <v>539826.27</v>
      </c>
      <c r="F82" s="63">
        <f t="shared" si="1"/>
        <v>2591.8930701683207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7622.71</v>
      </c>
      <c r="E84" s="249">
        <v>226582.55</v>
      </c>
      <c r="F84" s="63">
        <f t="shared" si="1"/>
        <v>2972.4671409511839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13204.78</v>
      </c>
      <c r="E85" s="249">
        <v>14459.63</v>
      </c>
      <c r="F85" s="63">
        <f t="shared" si="1"/>
        <v>109.50299815672808</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297584.95</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1199.1400000000001</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31704.46</v>
      </c>
      <c r="E89" s="81">
        <f t="shared" si="17"/>
        <v>0</v>
      </c>
      <c r="F89" s="63">
        <f t="shared" si="1"/>
        <v>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31704.46</v>
      </c>
      <c r="E106" s="249">
        <v>0</v>
      </c>
      <c r="F106" s="63">
        <f t="shared" si="1"/>
        <v>0</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267092.99</v>
      </c>
      <c r="E107" s="81">
        <f t="shared" si="21"/>
        <v>387396.41</v>
      </c>
      <c r="F107" s="63">
        <f t="shared" si="1"/>
        <v>145.04177365343807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180836.16</v>
      </c>
      <c r="E108" s="249">
        <v>215988.4</v>
      </c>
      <c r="F108" s="63">
        <f t="shared" si="1"/>
        <v>119.43872287489403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38779.589999999997</v>
      </c>
      <c r="E110" s="249">
        <v>11637.94</v>
      </c>
      <c r="F110" s="63">
        <f t="shared" si="1"/>
        <v>30.010477160795151</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32395.71</v>
      </c>
      <c r="E111" s="249">
        <v>46294.76</v>
      </c>
      <c r="F111" s="63">
        <f t="shared" si="1"/>
        <v>142.90398327432862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15081.53</v>
      </c>
      <c r="E113" s="249">
        <v>113475.31</v>
      </c>
      <c r="F113" s="63">
        <f t="shared" si="1"/>
        <v>752.41245417407913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528184.39</v>
      </c>
      <c r="E114" s="81">
        <f t="shared" si="22"/>
        <v>718379.84000000008</v>
      </c>
      <c r="F114" s="63">
        <f t="shared" si="1"/>
        <v>136.00929024047835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428982.92</v>
      </c>
      <c r="E115" s="81">
        <f t="shared" si="23"/>
        <v>660281.43000000005</v>
      </c>
      <c r="F115" s="63">
        <f t="shared" si="1"/>
        <v>153.91788325745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428982.92</v>
      </c>
      <c r="E116" s="249">
        <v>660281.43000000005</v>
      </c>
      <c r="F116" s="63">
        <f t="shared" si="1"/>
        <v>153.91788325745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25887.19</v>
      </c>
      <c r="E118" s="81">
        <f t="shared" si="24"/>
        <v>34298.410000000003</v>
      </c>
      <c r="F118" s="63">
        <f t="shared" si="1"/>
        <v>132.49182317586423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25887.19</v>
      </c>
      <c r="E119" s="249">
        <v>34298.410000000003</v>
      </c>
      <c r="F119" s="63">
        <f t="shared" si="1"/>
        <v>132.49182317586423</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73314.28</v>
      </c>
      <c r="E122" s="81">
        <f t="shared" si="25"/>
        <v>23800</v>
      </c>
      <c r="F122" s="63">
        <f t="shared" si="1"/>
        <v>32.462979926966476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73314.28</v>
      </c>
      <c r="E123" s="249">
        <v>23800</v>
      </c>
      <c r="F123" s="63">
        <f t="shared" si="1"/>
        <v>32.462979926966476</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1030157.9</v>
      </c>
      <c r="E129" s="81">
        <f t="shared" si="26"/>
        <v>1029817.98</v>
      </c>
      <c r="F129" s="63">
        <f t="shared" si="1"/>
        <v>99.967003116706664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55387.1</v>
      </c>
      <c r="E137" s="249">
        <v>6089.44</v>
      </c>
      <c r="F137" s="63">
        <f t="shared" si="1"/>
        <v>10.994329004407163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953896</v>
      </c>
      <c r="E138" s="249">
        <v>1023728.54</v>
      </c>
      <c r="F138" s="63">
        <f t="shared" si="1"/>
        <v>107.32077081778309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20874.8</v>
      </c>
      <c r="E140" s="249">
        <v>0</v>
      </c>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5095453.7</v>
      </c>
      <c r="E141" s="106">
        <f t="shared" si="28"/>
        <v>6605680.2799999993</v>
      </c>
      <c r="F141" s="82">
        <f t="shared" si="1"/>
        <v>129.63870675539647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1652640.97</v>
      </c>
      <c r="E5" s="107">
        <f t="shared" si="0"/>
        <v>1648164.02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1652640.97</v>
      </c>
      <c r="E6" s="108">
        <f t="shared" si="1"/>
        <v>1648164.02</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1650630.45</v>
      </c>
      <c r="E7" s="108">
        <f t="shared" si="2"/>
        <v>1646153.5</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15694.41</v>
      </c>
      <c r="E8" s="250">
        <v>9081.08</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1634936.04</v>
      </c>
      <c r="E9" s="250">
        <v>1634936.04</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1203.68</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932.7</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2010.52</v>
      </c>
      <c r="E14" s="81">
        <f>SUM(E15:E21)</f>
        <v>2010.52</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2010.52</v>
      </c>
      <c r="E20" s="250">
        <v>2010.52</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2404.2399999999998</v>
      </c>
      <c r="E38" s="108">
        <f>E39+E44</f>
        <v>2404.2399999999998</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2404.2399999999998</v>
      </c>
      <c r="E39" s="108">
        <f t="shared" si="5"/>
        <v>2404.2399999999998</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2404.2399999999998</v>
      </c>
      <c r="E40" s="250">
        <v>2404.2399999999998</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1049382.8400000001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7641165.8599999994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5652906.9899999993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2407229.61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1498361.16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30536.240000000002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2355.7800000000002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861485.93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402906.13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450032.14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1985999.49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2259.38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2259.38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8165293.3700000001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5973152.2400000002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2334765.23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1691888.09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30537.55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2355.7800000000002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1087016.54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407245.86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419343.19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1939881.75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252259.38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252259.38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525255.32999999914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348293.24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237743.69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130844.89000000001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88322.46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9103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33419.43</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1236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1236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55216.439999999995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17080.05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32577.32</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5559.07</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12684.06</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3850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8834.06</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37762.300000000003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9963.2000000000007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27799.1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110549.55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92320.35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8138.75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10090.450000000001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176962.09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176809.06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153.03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38036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3220</v>
      </c>
      <c r="D215" s="123"/>
      <c r="E215" s="71">
        <f t="shared" si="19"/>
        <v>0</v>
      </c>
      <c r="F215" s="71">
        <f t="shared" si="20"/>
        <v>1</v>
      </c>
      <c r="G215" s="71"/>
      <c r="H215" s="71"/>
      <c r="I215" s="71"/>
      <c r="J215" s="71"/>
      <c r="K215" s="71"/>
      <c r="L215" s="71">
        <f>IF(AND('PR-RAS'!D33&gt;0,SUM('PR-RAS'!D659:'PR-RAS'!D660)=0),1,0)</f>
        <v>0</v>
      </c>
      <c r="M215" s="71">
        <f>IF(AND('PR-RAS'!E33&gt;0,SUM('PR-RAS'!E659:'PR-RAS'!E660)=0),1,0)</f>
        <v>1</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 Vuković</cp:lastModifiedBy>
  <cp:lastPrinted>2024-09-24T08:26:57Z</cp:lastPrinted>
  <dcterms:created xsi:type="dcterms:W3CDTF">2022-04-01T05:14:30Z</dcterms:created>
  <dcterms:modified xsi:type="dcterms:W3CDTF">2025-02-23T08:51:11Z</dcterms:modified>
</cp:coreProperties>
</file>