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jezb\OneDrive\Radna površina\UDRUGE 2022 - 2023\"/>
    </mc:Choice>
  </mc:AlternateContent>
  <xr:revisionPtr revIDLastSave="0" documentId="13_ncr:1_{37B3C45B-8232-4867-A0CB-D0B5C6B3B9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Udruge" sheetId="1" r:id="rId1"/>
    <sheet name="Župe" sheetId="2" r:id="rId2"/>
  </sheets>
  <calcPr calcId="181029"/>
</workbook>
</file>

<file path=xl/calcChain.xml><?xml version="1.0" encoding="utf-8"?>
<calcChain xmlns="http://schemas.openxmlformats.org/spreadsheetml/2006/main">
  <c r="B11" i="2" l="1"/>
  <c r="B10" i="2"/>
  <c r="P17" i="1"/>
  <c r="Q17" i="1" s="1"/>
  <c r="O64" i="1"/>
  <c r="P11" i="1"/>
  <c r="Q11" i="1" s="1"/>
  <c r="Q16" i="1" a="1"/>
  <c r="Q16" i="1" s="1"/>
  <c r="Q15" i="1" a="1"/>
  <c r="Q15" i="1" s="1"/>
  <c r="P15" i="1"/>
  <c r="Q38" i="1" a="1"/>
  <c r="Q38" i="1" s="1"/>
  <c r="P38" i="1"/>
  <c r="P13" i="1"/>
  <c r="Q13" i="1" s="1"/>
  <c r="P51" i="1"/>
  <c r="P52" i="1"/>
  <c r="P53" i="1"/>
  <c r="P54" i="1"/>
  <c r="P55" i="1"/>
  <c r="P56" i="1"/>
  <c r="P57" i="1"/>
  <c r="O65" i="1"/>
  <c r="O67" i="1"/>
  <c r="O68" i="1"/>
  <c r="O69" i="1"/>
  <c r="O70" i="1"/>
  <c r="O71" i="1"/>
  <c r="Q18" i="1" a="1"/>
  <c r="Q18" i="1" s="1"/>
  <c r="I14" i="1"/>
  <c r="Q9" i="1" a="1"/>
  <c r="Q9" i="1" s="1"/>
  <c r="Q10" i="1" a="1"/>
  <c r="Q10" i="1" s="1"/>
  <c r="C66" i="1"/>
  <c r="O66" i="1" s="1"/>
  <c r="C58" i="1"/>
  <c r="Q56" i="1" a="1"/>
  <c r="Q56" i="1" s="1"/>
  <c r="C30" i="1"/>
  <c r="P25" i="1"/>
  <c r="Q25" i="1" a="1"/>
  <c r="Q25" i="1" s="1"/>
  <c r="P19" i="1"/>
  <c r="Q19" i="1" s="1"/>
  <c r="P26" i="1" l="1"/>
  <c r="P24" i="1"/>
  <c r="P27" i="1"/>
  <c r="Q26" i="1" a="1"/>
  <c r="Q27" i="1" a="1"/>
  <c r="Q27" i="1" s="1"/>
  <c r="Q26" i="1" l="1"/>
  <c r="P5" i="1"/>
  <c r="P6" i="1"/>
  <c r="P7" i="1"/>
  <c r="P8" i="1"/>
  <c r="P9" i="1"/>
  <c r="P10" i="1"/>
  <c r="P12" i="1"/>
  <c r="Q12" i="1" s="1"/>
  <c r="P14" i="1"/>
  <c r="P16" i="1"/>
  <c r="P18" i="1"/>
  <c r="P20" i="1"/>
  <c r="P21" i="1"/>
  <c r="P22" i="1"/>
  <c r="P23" i="1"/>
  <c r="P28" i="1"/>
  <c r="P29" i="1"/>
  <c r="P4" i="1"/>
  <c r="P37" i="1"/>
  <c r="P40" i="1"/>
  <c r="P41" i="1"/>
  <c r="P36" i="1"/>
  <c r="P50" i="1"/>
  <c r="P58" i="1" s="1"/>
  <c r="P39" i="1"/>
  <c r="O63" i="1"/>
  <c r="O75" i="1" s="1"/>
  <c r="C82" i="1" s="1"/>
  <c r="Q50" i="1" a="1"/>
  <c r="Q50" i="1" s="1"/>
  <c r="Q51" i="1" a="1"/>
  <c r="Q51" i="1" s="1"/>
  <c r="Q52" i="1" a="1"/>
  <c r="Q52" i="1" s="1"/>
  <c r="Q53" i="1" a="1"/>
  <c r="Q53" i="1" s="1"/>
  <c r="Q54" i="1" a="1"/>
  <c r="Q54" i="1" s="1"/>
  <c r="Q55" i="1" a="1"/>
  <c r="Q55" i="1" s="1"/>
  <c r="Q57" i="1" a="1"/>
  <c r="Q57" i="1" s="1"/>
  <c r="Q37" i="1" a="1"/>
  <c r="Q37" i="1" s="1"/>
  <c r="Q40" i="1" a="1"/>
  <c r="Q40" i="1" s="1"/>
  <c r="Q41" i="1" a="1"/>
  <c r="Q41" i="1" s="1"/>
  <c r="Q36" i="1" a="1"/>
  <c r="Q36" i="1" s="1"/>
  <c r="Q20" i="1" a="1"/>
  <c r="Q20" i="1" s="1"/>
  <c r="Q21" i="1" a="1"/>
  <c r="Q21" i="1" s="1"/>
  <c r="Q22" i="1" a="1"/>
  <c r="Q22" i="1" s="1"/>
  <c r="Q24" i="1" a="1"/>
  <c r="Q24" i="1" s="1"/>
  <c r="Q28" i="1" a="1"/>
  <c r="Q28" i="1" s="1"/>
  <c r="Q29" i="1" a="1"/>
  <c r="Q29" i="1" s="1"/>
  <c r="Q7" i="1" a="1"/>
  <c r="Q7" i="1" s="1"/>
  <c r="Q23" i="1" a="1"/>
  <c r="Q23" i="1" s="1"/>
  <c r="Q5" i="1" a="1"/>
  <c r="Q5" i="1" s="1"/>
  <c r="Q6" i="1" a="1"/>
  <c r="Q6" i="1" s="1"/>
  <c r="Q8" i="1" a="1"/>
  <c r="Q8" i="1" s="1"/>
  <c r="Q14" i="1" a="1"/>
  <c r="Q14" i="1" s="1"/>
  <c r="Q4" i="1" a="1"/>
  <c r="Q4" i="1" s="1"/>
  <c r="C42" i="1"/>
  <c r="P42" i="1" l="1"/>
  <c r="C80" i="1" s="1"/>
  <c r="P30" i="1"/>
  <c r="C79" i="1" s="1"/>
  <c r="C81" i="1"/>
  <c r="Q39" i="1" a="1"/>
  <c r="Q39" i="1" s="1"/>
  <c r="C83" i="1" l="1"/>
  <c r="Q42" i="1"/>
  <c r="Q58" i="1"/>
  <c r="Q30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<sst xmlns="http://schemas.openxmlformats.org/spreadsheetml/2006/main" count="203" uniqueCount="124">
  <si>
    <t>ŠPORT</t>
  </si>
  <si>
    <t>Rb.</t>
  </si>
  <si>
    <t>Naziv udruge</t>
  </si>
  <si>
    <t>1.</t>
  </si>
  <si>
    <t>2.</t>
  </si>
  <si>
    <t>3.</t>
  </si>
  <si>
    <t>Konjogojska udruga "Čilaš"</t>
  </si>
  <si>
    <t>4.</t>
  </si>
  <si>
    <t>5.</t>
  </si>
  <si>
    <t>6.</t>
  </si>
  <si>
    <t>7.</t>
  </si>
  <si>
    <t>Lovačko društvo "Jelen" Otok</t>
  </si>
  <si>
    <t>8.</t>
  </si>
  <si>
    <t>9.</t>
  </si>
  <si>
    <t>10.</t>
  </si>
  <si>
    <t>11.</t>
  </si>
  <si>
    <t>Pikado klub Otok</t>
  </si>
  <si>
    <t>12.</t>
  </si>
  <si>
    <t xml:space="preserve">Šahovski klub Komletinci </t>
  </si>
  <si>
    <t>13.</t>
  </si>
  <si>
    <t>14.</t>
  </si>
  <si>
    <t>15.</t>
  </si>
  <si>
    <t>16.</t>
  </si>
  <si>
    <t>Taekwondo klub "Otok"</t>
  </si>
  <si>
    <t>17.</t>
  </si>
  <si>
    <t>UKUPNO:</t>
  </si>
  <si>
    <t xml:space="preserve">Siječanj </t>
  </si>
  <si>
    <t>Veljača</t>
  </si>
  <si>
    <t xml:space="preserve">Ožujak </t>
  </si>
  <si>
    <t>Travanj</t>
  </si>
  <si>
    <t>Svibanj</t>
  </si>
  <si>
    <t>Lipanj</t>
  </si>
  <si>
    <t>Srpanj</t>
  </si>
  <si>
    <t>Kolovoz</t>
  </si>
  <si>
    <t>Rujan</t>
  </si>
  <si>
    <t>Listopad</t>
  </si>
  <si>
    <t>Studeni</t>
  </si>
  <si>
    <t>Prosinac</t>
  </si>
  <si>
    <t>KULTURA I TEHNIČKA KULTURA</t>
  </si>
  <si>
    <t xml:space="preserve">Naziv udruge </t>
  </si>
  <si>
    <t>Gradska udruga umirovljenika VSŽ Otok</t>
  </si>
  <si>
    <t xml:space="preserve">ISPLAĆENO PO ODLUCI GRADONAČELNIKA </t>
  </si>
  <si>
    <t>18.</t>
  </si>
  <si>
    <t>Postotak isplaćenog iznosa u osnosu na odobreni</t>
  </si>
  <si>
    <t>Postotak isplaćenog iznosa u odnosu na odobreni</t>
  </si>
  <si>
    <t>Kulturno umjetničko društvo "Josip Lovretić" Otok</t>
  </si>
  <si>
    <t>Kulturno umjetničko društvo "Filipovčice" Komletinci</t>
  </si>
  <si>
    <t>SOCIJALNA SKRB I ZDRAVSTVENA ZAŠTITA</t>
  </si>
  <si>
    <t>UKUPNO</t>
  </si>
  <si>
    <t>Udruga žena Komletinci</t>
  </si>
  <si>
    <t>DVD OTOK</t>
  </si>
  <si>
    <t>DVD KOMLETINCI</t>
  </si>
  <si>
    <t>19.</t>
  </si>
  <si>
    <t>20.</t>
  </si>
  <si>
    <t>21.</t>
  </si>
  <si>
    <t>22.</t>
  </si>
  <si>
    <t>Atletski klub "Otok" Otok</t>
  </si>
  <si>
    <t>Košarkaški klub "Slavonac" Komletinci</t>
  </si>
  <si>
    <t>Moto klub "Gospodari vjetra" Otok</t>
  </si>
  <si>
    <t>Nogometni klub "Otok" Otok</t>
  </si>
  <si>
    <t>Nogometni klub "Slavonac" Komletinci</t>
  </si>
  <si>
    <t>Športsko ribolovno društvo ''Brežnica'' Komletinci</t>
  </si>
  <si>
    <t>Športsko ribolovno društvo "Starovirac" Otok</t>
  </si>
  <si>
    <t>Športsko ribolovno društvo "Virovi" Otok</t>
  </si>
  <si>
    <t>Teniski klub ''Otok''</t>
  </si>
  <si>
    <t>Udruga navijača NK Slavonac Komletinci ''Čagljevi''</t>
  </si>
  <si>
    <t>Udruga Gradski zbor Otok</t>
  </si>
  <si>
    <t xml:space="preserve">Društvo ''Naša djeca'' Otok </t>
  </si>
  <si>
    <t>Konjički klub za rekreacijsko, športsko jahanje te očuvanje tradicijske kulture Suvara Otok, Otok</t>
  </si>
  <si>
    <t>Udruga dragovoljaca i veterana Domovinskog rata Republike Hrvatske</t>
  </si>
  <si>
    <t>Udruga ''Hrvatska žena'' Otok</t>
  </si>
  <si>
    <t>Udruga dragovoljaca Narodne zaštite Otok</t>
  </si>
  <si>
    <t>Udruga Hrvatskih vojnih invalida Domovinskog rata Grad Otok</t>
  </si>
  <si>
    <t>Društvo multiple skleroze VSŽ</t>
  </si>
  <si>
    <t>1. MJ</t>
  </si>
  <si>
    <t>2. MJ</t>
  </si>
  <si>
    <t>3. MJ</t>
  </si>
  <si>
    <t>4. MJ</t>
  </si>
  <si>
    <t>5. MJ</t>
  </si>
  <si>
    <t>6. MJ</t>
  </si>
  <si>
    <t>7. MJ</t>
  </si>
  <si>
    <t>8. MJ</t>
  </si>
  <si>
    <t>OŠ VLADIMIRA NAZORA KOMLETINCI</t>
  </si>
  <si>
    <t>9. MJ</t>
  </si>
  <si>
    <t>10. MJ</t>
  </si>
  <si>
    <t>11.MJ</t>
  </si>
  <si>
    <t>12.MJ</t>
  </si>
  <si>
    <t xml:space="preserve">BLEIBURŠKI VOD </t>
  </si>
  <si>
    <t>KOMLETINCI</t>
  </si>
  <si>
    <t>OTOK</t>
  </si>
  <si>
    <t xml:space="preserve">UKUPNO ISPLAĆENO </t>
  </si>
  <si>
    <t>Škola nogometa "Otok" Otok</t>
  </si>
  <si>
    <t>Boćarski klub "Virovi Otok"</t>
  </si>
  <si>
    <t>Udruga Veterana nogometnog kluba Otok</t>
  </si>
  <si>
    <t>Odobreni iznos 2024.</t>
  </si>
  <si>
    <t>UKUPNO ISPLAĆENO U 2024.</t>
  </si>
  <si>
    <t>Gym udruga "Perun" Otok</t>
  </si>
  <si>
    <t>Konjogojska udruga ''Otok'' Otok</t>
  </si>
  <si>
    <t>Ženski odbojkaški klub "Otok" Otok</t>
  </si>
  <si>
    <t>Udruga Mladih Grada Otoka</t>
  </si>
  <si>
    <t>Lovačka udruga "Jelen" Komletinci</t>
  </si>
  <si>
    <t>ZAJEDNICA VJERA I SVJETLO</t>
  </si>
  <si>
    <t>UDRUGA UMIROVLJENIKA POLICIJE OTOK</t>
  </si>
  <si>
    <t>STOLNOTENSIKI KLUB ŽUPANJA</t>
  </si>
  <si>
    <t>OŠ JOSIPA LOVRETIĆA OTOK</t>
  </si>
  <si>
    <t>TEATAR IGRE</t>
  </si>
  <si>
    <t>23.</t>
  </si>
  <si>
    <t>24.</t>
  </si>
  <si>
    <t>Pravoslavna crkvena općina/Parohija Ilok</t>
  </si>
  <si>
    <t>25.</t>
  </si>
  <si>
    <t>26.</t>
  </si>
  <si>
    <t>FRAMA OTOK</t>
  </si>
  <si>
    <t>Udruga TIGAR 90/91</t>
  </si>
  <si>
    <t>OPIS</t>
  </si>
  <si>
    <t>IZNOS</t>
  </si>
  <si>
    <t>NAZIV ŽUPE</t>
  </si>
  <si>
    <t>POTPORE ZA ŽUPE U 2024. GODINI</t>
  </si>
  <si>
    <t>Kapitalna donacija</t>
  </si>
  <si>
    <t>Prijevoz u Bilje</t>
  </si>
  <si>
    <t>Uskrs</t>
  </si>
  <si>
    <t>Božić</t>
  </si>
  <si>
    <t>Obnova crkve EN</t>
  </si>
  <si>
    <t>UKUPNO OTOK</t>
  </si>
  <si>
    <t>UKUPNO KOMLETINCI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</si>
</sst>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n&quot;_-;\-* #,##0.00\ &quot;kn&quot;_-;_-* &quot;-&quot;??\ &quot;kn&quot;_-;_-@_-"/>
    <numFmt numFmtId="164" formatCode="#,##0.00\ &quot;kn&quot;"/>
    <numFmt numFmtId="165" formatCode="_-* #,##0.00\ [$€-1]_-;\-* #,##0.00\ [$€-1]_-;_-* &quot;-&quot;??\ [$€-1]_-;_-@_-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b/>
      <sz val="20"/>
      <color rgb="FF000000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42">
    <xf numFmtId="0" fontId="0" fillId="0" borderId="0" xfId="0"/>
    <xf numFmtId="164" fontId="0" fillId="0" borderId="0" xfId="0" applyNumberFormat="1"/>
    <xf numFmtId="0" fontId="8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0" fillId="4" borderId="0" xfId="0" applyFill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/>
    <xf numFmtId="0" fontId="9" fillId="3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 vertical="center" wrapText="1"/>
    </xf>
    <xf numFmtId="49" fontId="9" fillId="3" borderId="9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/>
    </xf>
    <xf numFmtId="165" fontId="9" fillId="0" borderId="8" xfId="0" applyNumberFormat="1" applyFont="1" applyBorder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165" fontId="9" fillId="4" borderId="8" xfId="0" applyNumberFormat="1" applyFont="1" applyFill="1" applyBorder="1" applyAlignment="1">
      <alignment horizontal="center" vertical="center"/>
    </xf>
    <xf numFmtId="165" fontId="9" fillId="4" borderId="1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vertical="center"/>
    </xf>
    <xf numFmtId="165" fontId="0" fillId="0" borderId="0" xfId="0" applyNumberFormat="1"/>
    <xf numFmtId="0" fontId="9" fillId="3" borderId="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165" fontId="9" fillId="0" borderId="5" xfId="0" applyNumberFormat="1" applyFont="1" applyBorder="1" applyAlignment="1">
      <alignment horizontal="center" vertical="center"/>
    </xf>
    <xf numFmtId="165" fontId="9" fillId="0" borderId="4" xfId="0" applyNumberFormat="1" applyFont="1" applyBorder="1" applyAlignment="1">
      <alignment horizontal="center" vertical="center"/>
    </xf>
    <xf numFmtId="165" fontId="9" fillId="0" borderId="9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center" vertical="center"/>
    </xf>
    <xf numFmtId="165" fontId="9" fillId="0" borderId="6" xfId="0" applyNumberFormat="1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164" fontId="9" fillId="0" borderId="7" xfId="0" applyNumberFormat="1" applyFont="1" applyBorder="1" applyAlignment="1">
      <alignment horizontal="center" vertical="center"/>
    </xf>
    <xf numFmtId="0" fontId="10" fillId="0" borderId="7" xfId="0" applyFont="1" applyBorder="1"/>
    <xf numFmtId="165" fontId="9" fillId="0" borderId="1" xfId="2" applyNumberFormat="1" applyFont="1" applyFill="1" applyBorder="1" applyAlignment="1">
      <alignment horizontal="center" vertical="center"/>
    </xf>
    <xf numFmtId="164" fontId="10" fillId="0" borderId="10" xfId="0" applyNumberFormat="1" applyFont="1" applyBorder="1" applyAlignment="1">
      <alignment horizontal="center" vertical="center"/>
    </xf>
    <xf numFmtId="164" fontId="10" fillId="0" borderId="6" xfId="0" applyNumberFormat="1" applyFont="1" applyBorder="1" applyAlignment="1">
      <alignment horizontal="center" vertical="center"/>
    </xf>
    <xf numFmtId="164" fontId="10" fillId="0" borderId="1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164" fontId="9" fillId="0" borderId="8" xfId="0" applyNumberFormat="1" applyFont="1" applyBorder="1" applyAlignment="1">
      <alignment horizontal="center" vertical="center"/>
    </xf>
    <xf numFmtId="164" fontId="9" fillId="0" borderId="4" xfId="0" applyNumberFormat="1" applyFont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right"/>
    </xf>
    <xf numFmtId="165" fontId="9" fillId="0" borderId="2" xfId="2" applyNumberFormat="1" applyFont="1" applyFill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wrapText="1"/>
    </xf>
    <xf numFmtId="10" fontId="9" fillId="0" borderId="4" xfId="0" applyNumberFormat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" xfId="0" applyFont="1" applyBorder="1"/>
    <xf numFmtId="0" fontId="11" fillId="0" borderId="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3" xfId="0" applyNumberFormat="1" applyFont="1" applyBorder="1" applyAlignment="1">
      <alignment horizontal="center" vertical="center"/>
    </xf>
    <xf numFmtId="165" fontId="14" fillId="0" borderId="2" xfId="0" applyNumberFormat="1" applyFont="1" applyBorder="1" applyAlignment="1">
      <alignment horizontal="center" vertical="center"/>
    </xf>
    <xf numFmtId="165" fontId="14" fillId="3" borderId="8" xfId="0" applyNumberFormat="1" applyFont="1" applyFill="1" applyBorder="1" applyAlignment="1">
      <alignment horizontal="center" vertical="center"/>
    </xf>
    <xf numFmtId="165" fontId="14" fillId="3" borderId="9" xfId="0" applyNumberFormat="1" applyFont="1" applyFill="1" applyBorder="1" applyAlignment="1">
      <alignment horizontal="center" vertical="center"/>
    </xf>
    <xf numFmtId="165" fontId="14" fillId="3" borderId="18" xfId="0" applyNumberFormat="1" applyFont="1" applyFill="1" applyBorder="1" applyAlignment="1">
      <alignment horizontal="center" vertical="center"/>
    </xf>
    <xf numFmtId="165" fontId="14" fillId="3" borderId="10" xfId="0" applyNumberFormat="1" applyFont="1" applyFill="1" applyBorder="1" applyAlignment="1">
      <alignment horizontal="center" vertical="center"/>
    </xf>
    <xf numFmtId="165" fontId="14" fillId="3" borderId="11" xfId="0" applyNumberFormat="1" applyFont="1" applyFill="1" applyBorder="1" applyAlignment="1">
      <alignment horizontal="center" vertical="center"/>
    </xf>
    <xf numFmtId="165" fontId="14" fillId="3" borderId="19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/>
    </xf>
    <xf numFmtId="165" fontId="9" fillId="0" borderId="8" xfId="0" applyNumberFormat="1" applyFont="1" applyFill="1" applyBorder="1" applyAlignment="1">
      <alignment horizontal="center" vertical="center"/>
    </xf>
    <xf numFmtId="165" fontId="9" fillId="0" borderId="4" xfId="0" applyNumberFormat="1" applyFont="1" applyFill="1" applyBorder="1" applyAlignment="1">
      <alignment horizontal="center" vertical="center"/>
    </xf>
    <xf numFmtId="165" fontId="9" fillId="0" borderId="9" xfId="0" applyNumberFormat="1" applyFont="1" applyFill="1" applyBorder="1" applyAlignment="1">
      <alignment horizontal="center" vertical="center"/>
    </xf>
    <xf numFmtId="10" fontId="11" fillId="0" borderId="1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165" fontId="9" fillId="0" borderId="5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 wrapText="1"/>
    </xf>
    <xf numFmtId="165" fontId="9" fillId="0" borderId="7" xfId="0" applyNumberFormat="1" applyFont="1" applyFill="1" applyBorder="1" applyAlignment="1">
      <alignment horizontal="center" vertical="center"/>
    </xf>
    <xf numFmtId="165" fontId="9" fillId="0" borderId="3" xfId="0" applyNumberFormat="1" applyFont="1" applyFill="1" applyBorder="1" applyAlignment="1">
      <alignment horizontal="center" vertical="center"/>
    </xf>
    <xf numFmtId="165" fontId="9" fillId="0" borderId="6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65" fontId="12" fillId="0" borderId="4" xfId="0" applyNumberFormat="1" applyFont="1" applyFill="1" applyBorder="1" applyAlignment="1">
      <alignment horizontal="center" vertical="center"/>
    </xf>
    <xf numFmtId="165" fontId="11" fillId="0" borderId="9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2" fillId="0" borderId="9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0" fontId="9" fillId="0" borderId="1" xfId="1" applyNumberFormat="1" applyFont="1" applyFill="1" applyBorder="1" applyAlignment="1">
      <alignment horizontal="center" vertical="center"/>
    </xf>
    <xf numFmtId="165" fontId="9" fillId="0" borderId="10" xfId="0" applyNumberFormat="1" applyFont="1" applyFill="1" applyBorder="1" applyAlignment="1">
      <alignment horizontal="center" vertical="center"/>
    </xf>
    <xf numFmtId="165" fontId="9" fillId="0" borderId="11" xfId="0" applyNumberFormat="1" applyFont="1" applyFill="1" applyBorder="1" applyAlignment="1">
      <alignment horizontal="center" vertical="center"/>
    </xf>
    <xf numFmtId="165" fontId="11" fillId="0" borderId="6" xfId="0" applyNumberFormat="1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vertical="center"/>
    </xf>
    <xf numFmtId="165" fontId="9" fillId="0" borderId="10" xfId="0" applyNumberFormat="1" applyFont="1" applyFill="1" applyBorder="1" applyAlignment="1">
      <alignment vertical="center"/>
    </xf>
    <xf numFmtId="165" fontId="9" fillId="0" borderId="6" xfId="0" applyNumberFormat="1" applyFont="1" applyFill="1" applyBorder="1" applyAlignment="1">
      <alignment vertical="center"/>
    </xf>
    <xf numFmtId="165" fontId="9" fillId="0" borderId="11" xfId="0" applyNumberFormat="1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165" fontId="9" fillId="0" borderId="13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165" fontId="9" fillId="0" borderId="2" xfId="0" applyNumberFormat="1" applyFont="1" applyFill="1" applyBorder="1" applyAlignment="1">
      <alignment horizontal="center" vertical="center"/>
    </xf>
    <xf numFmtId="165" fontId="10" fillId="0" borderId="1" xfId="0" applyNumberFormat="1" applyFont="1" applyFill="1" applyBorder="1" applyAlignment="1">
      <alignment horizontal="center" vertical="center"/>
    </xf>
    <xf numFmtId="165" fontId="10" fillId="0" borderId="6" xfId="0" applyNumberFormat="1" applyFont="1" applyFill="1" applyBorder="1" applyAlignment="1">
      <alignment horizontal="center" vertical="center"/>
    </xf>
    <xf numFmtId="165" fontId="12" fillId="0" borderId="6" xfId="0" applyNumberFormat="1" applyFont="1" applyFill="1" applyBorder="1" applyAlignment="1">
      <alignment horizontal="center" vertical="center"/>
    </xf>
  </cellXfs>
  <cellStyles count="3">
    <cellStyle name="Normalno" xfId="0" builtinId="0"/>
    <cellStyle name="Postotak" xfId="1" builtinId="5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121227</xdr:colOff>
      <xdr:row>78</xdr:row>
      <xdr:rowOff>258281</xdr:rowOff>
    </xdr:from>
    <xdr:to>
      <xdr:col>14</xdr:col>
      <xdr:colOff>1424173</xdr:colOff>
      <xdr:row>80</xdr:row>
      <xdr:rowOff>419100</xdr:rowOff>
    </xdr:to>
    <xdr:sp macro="" textlink="">
      <xdr:nvSpPr>
        <xdr:cNvPr id="2" name="TekstniOkvir 1">
          <a:extLst>
            <a:ext uri="{FF2B5EF4-FFF2-40B4-BE49-F238E27FC236}">
              <a16:creationId xmlns:a16="http://schemas.microsoft.com/office/drawing/2014/main" id="{C7D111D7-5D57-43B5-8892-EABE164192E7}"/>
            </a:ext>
          </a:extLst>
        </xdr:cNvPr>
        <xdr:cNvSpPr txBox="1"/>
      </xdr:nvSpPr>
      <xdr:spPr>
        <a:xfrm>
          <a:off x="18322636" y="39310781"/>
          <a:ext cx="5424673" cy="152895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hr-HR" sz="1600" b="1" baseline="0"/>
        </a:p>
        <a:p>
          <a:pPr algn="ctr"/>
          <a:r>
            <a:rPr lang="hr-HR" sz="2400" b="1"/>
            <a:t>Tablica ažurirana 31. prosinac</a:t>
          </a:r>
          <a:r>
            <a:rPr lang="hr-HR" sz="2400" b="1" baseline="0"/>
            <a:t> 2024.</a:t>
          </a:r>
        </a:p>
        <a:p>
          <a:pPr algn="ctr"/>
          <a:r>
            <a:rPr lang="hr-HR" sz="2400" b="1" baseline="0"/>
            <a:t>Ivan Šilović, financije</a:t>
          </a:r>
          <a:endParaRPr lang="hr-HR" sz="2400" b="1"/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90"/>
  <sheetViews>
    <sheetView tabSelected="1" topLeftCell="A2" zoomScale="55" zoomScaleNormal="55" workbookViewId="0">
      <selection activeCell="R68" sqref="R68"/>
    </sheetView>
  </sheetViews>
  <sheetFormatPr defaultRowHeight="15" x14ac:dyDescent="0.25"/>
  <cols>
    <col min="1" max="1" width="5.85546875" bestFit="1" customWidth="1"/>
    <col min="2" max="2" width="72.140625" bestFit="1" customWidth="1"/>
    <col min="3" max="3" width="27.140625" style="7" bestFit="1" customWidth="1"/>
    <col min="4" max="9" width="21" bestFit="1" customWidth="1"/>
    <col min="10" max="10" width="23.140625" bestFit="1" customWidth="1"/>
    <col min="11" max="13" width="21" bestFit="1" customWidth="1"/>
    <col min="14" max="14" width="19.7109375" customWidth="1"/>
    <col min="15" max="15" width="22" customWidth="1"/>
    <col min="16" max="16" width="25.140625" bestFit="1" customWidth="1"/>
    <col min="17" max="17" width="21.85546875" customWidth="1"/>
    <col min="18" max="18" width="17.85546875" customWidth="1"/>
    <col min="19" max="19" width="15.28515625" customWidth="1"/>
    <col min="20" max="20" width="16.140625" customWidth="1"/>
    <col min="21" max="21" width="15.85546875" customWidth="1"/>
    <col min="22" max="22" width="17.85546875" customWidth="1"/>
  </cols>
  <sheetData>
    <row r="1" spans="1:23" ht="15.75" hidden="1" thickBot="1" x14ac:dyDescent="0.3">
      <c r="A1" s="74" t="s">
        <v>0</v>
      </c>
      <c r="B1" s="75"/>
      <c r="C1" s="76"/>
    </row>
    <row r="2" spans="1:23" ht="27" thickBot="1" x14ac:dyDescent="0.45">
      <c r="A2" s="82" t="s">
        <v>0</v>
      </c>
      <c r="B2" s="83"/>
      <c r="C2" s="84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3" ht="132" thickBot="1" x14ac:dyDescent="0.3">
      <c r="A3" s="29" t="s">
        <v>1</v>
      </c>
      <c r="B3" s="30" t="s">
        <v>2</v>
      </c>
      <c r="C3" s="31" t="s">
        <v>94</v>
      </c>
      <c r="D3" s="32" t="s">
        <v>26</v>
      </c>
      <c r="E3" s="29" t="s">
        <v>27</v>
      </c>
      <c r="F3" s="30" t="s">
        <v>28</v>
      </c>
      <c r="G3" s="29" t="s">
        <v>29</v>
      </c>
      <c r="H3" s="29" t="s">
        <v>30</v>
      </c>
      <c r="I3" s="29" t="s">
        <v>31</v>
      </c>
      <c r="J3" s="32" t="s">
        <v>32</v>
      </c>
      <c r="K3" s="29" t="s">
        <v>33</v>
      </c>
      <c r="L3" s="30" t="s">
        <v>34</v>
      </c>
      <c r="M3" s="29" t="s">
        <v>35</v>
      </c>
      <c r="N3" s="29" t="s">
        <v>36</v>
      </c>
      <c r="O3" s="29" t="s">
        <v>37</v>
      </c>
      <c r="P3" s="33" t="s">
        <v>95</v>
      </c>
      <c r="Q3" s="31" t="s">
        <v>43</v>
      </c>
      <c r="R3" s="26"/>
      <c r="S3" s="26"/>
      <c r="T3" s="26"/>
      <c r="U3" s="26"/>
      <c r="V3" s="26"/>
      <c r="W3" s="26"/>
    </row>
    <row r="4" spans="1:23" ht="42.75" customHeight="1" thickBot="1" x14ac:dyDescent="0.3">
      <c r="A4" s="34" t="s">
        <v>3</v>
      </c>
      <c r="B4" s="70" t="s">
        <v>56</v>
      </c>
      <c r="C4" s="35">
        <v>3900</v>
      </c>
      <c r="D4" s="17"/>
      <c r="E4" s="36"/>
      <c r="F4" s="37">
        <v>1000</v>
      </c>
      <c r="G4" s="36"/>
      <c r="H4" s="37"/>
      <c r="I4" s="36">
        <v>700</v>
      </c>
      <c r="J4" s="37"/>
      <c r="K4" s="36"/>
      <c r="L4" s="37"/>
      <c r="M4" s="36"/>
      <c r="N4" s="37"/>
      <c r="O4" s="36"/>
      <c r="P4" s="19">
        <f>SUM(D4:O4)</f>
        <v>1700</v>
      </c>
      <c r="Q4" s="38" cm="1">
        <f t="array" ref="Q4">SUM(D4:O4/C4)</f>
        <v>0.4358974358974359</v>
      </c>
      <c r="R4" s="6"/>
      <c r="S4" s="6"/>
      <c r="T4" s="6"/>
      <c r="U4" s="6"/>
      <c r="V4" s="1"/>
    </row>
    <row r="5" spans="1:23" ht="57.75" customHeight="1" thickBot="1" x14ac:dyDescent="0.3">
      <c r="A5" s="103" t="s">
        <v>4</v>
      </c>
      <c r="B5" s="104" t="s">
        <v>92</v>
      </c>
      <c r="C5" s="105">
        <v>2600</v>
      </c>
      <c r="D5" s="106"/>
      <c r="E5" s="107">
        <v>1000</v>
      </c>
      <c r="F5" s="108"/>
      <c r="G5" s="107">
        <v>1000</v>
      </c>
      <c r="H5" s="108"/>
      <c r="I5" s="107"/>
      <c r="J5" s="108"/>
      <c r="K5" s="107">
        <v>600</v>
      </c>
      <c r="L5" s="108"/>
      <c r="M5" s="107"/>
      <c r="N5" s="108"/>
      <c r="O5" s="107"/>
      <c r="P5" s="105">
        <f t="shared" ref="P5:P29" si="0">SUM(D5:O5)</f>
        <v>2600</v>
      </c>
      <c r="Q5" s="109" cm="1">
        <f t="array" ref="Q5">SUM(D5:O5/C5)</f>
        <v>1</v>
      </c>
      <c r="R5" s="6"/>
      <c r="S5" s="6"/>
      <c r="T5" s="6"/>
      <c r="U5" s="6"/>
      <c r="V5" s="1"/>
    </row>
    <row r="6" spans="1:23" ht="48" customHeight="1" thickBot="1" x14ac:dyDescent="0.3">
      <c r="A6" s="110" t="s">
        <v>5</v>
      </c>
      <c r="B6" s="104" t="s">
        <v>96</v>
      </c>
      <c r="C6" s="111">
        <v>2000</v>
      </c>
      <c r="D6" s="106"/>
      <c r="E6" s="107"/>
      <c r="F6" s="108">
        <v>1700</v>
      </c>
      <c r="G6" s="107"/>
      <c r="H6" s="108"/>
      <c r="I6" s="107"/>
      <c r="J6" s="108"/>
      <c r="K6" s="107"/>
      <c r="L6" s="108"/>
      <c r="M6" s="107">
        <v>300</v>
      </c>
      <c r="N6" s="108"/>
      <c r="O6" s="107"/>
      <c r="P6" s="105">
        <f t="shared" si="0"/>
        <v>2000</v>
      </c>
      <c r="Q6" s="109" cm="1">
        <f t="array" ref="Q6">SUM(D6:O6/C6)</f>
        <v>1</v>
      </c>
      <c r="R6" s="6"/>
      <c r="S6" s="6"/>
      <c r="T6" s="6"/>
      <c r="U6" s="6"/>
      <c r="V6" s="1"/>
    </row>
    <row r="7" spans="1:23" ht="47.25" customHeight="1" thickBot="1" x14ac:dyDescent="0.3">
      <c r="A7" s="103" t="s">
        <v>7</v>
      </c>
      <c r="B7" s="104" t="s">
        <v>6</v>
      </c>
      <c r="C7" s="105">
        <v>3500</v>
      </c>
      <c r="D7" s="106"/>
      <c r="E7" s="107">
        <v>2250</v>
      </c>
      <c r="F7" s="108"/>
      <c r="G7" s="107">
        <v>1250</v>
      </c>
      <c r="H7" s="108"/>
      <c r="I7" s="107"/>
      <c r="J7" s="108"/>
      <c r="K7" s="107"/>
      <c r="L7" s="108"/>
      <c r="M7" s="107"/>
      <c r="N7" s="108"/>
      <c r="O7" s="107"/>
      <c r="P7" s="105">
        <f t="shared" si="0"/>
        <v>3500</v>
      </c>
      <c r="Q7" s="109" cm="1">
        <f t="array" ref="Q7">SUM(D7:O7/C7)</f>
        <v>1</v>
      </c>
      <c r="R7" s="6"/>
      <c r="S7" s="6"/>
      <c r="T7" s="6"/>
      <c r="U7" s="6"/>
      <c r="V7" s="1"/>
    </row>
    <row r="8" spans="1:23" ht="55.5" customHeight="1" thickBot="1" x14ac:dyDescent="0.3">
      <c r="A8" s="110" t="s">
        <v>8</v>
      </c>
      <c r="B8" s="112" t="s">
        <v>97</v>
      </c>
      <c r="C8" s="111">
        <v>5000</v>
      </c>
      <c r="D8" s="106"/>
      <c r="E8" s="107">
        <v>2500</v>
      </c>
      <c r="F8" s="108"/>
      <c r="G8" s="107"/>
      <c r="H8" s="108">
        <v>2500</v>
      </c>
      <c r="I8" s="107"/>
      <c r="J8" s="108"/>
      <c r="K8" s="107"/>
      <c r="L8" s="108"/>
      <c r="M8" s="107"/>
      <c r="N8" s="108"/>
      <c r="O8" s="107"/>
      <c r="P8" s="105">
        <f t="shared" si="0"/>
        <v>5000</v>
      </c>
      <c r="Q8" s="109" cm="1">
        <f t="array" ref="Q8">SUM(D8:O8/C8)</f>
        <v>1</v>
      </c>
      <c r="R8" s="6"/>
      <c r="S8" s="6"/>
      <c r="T8" s="6"/>
      <c r="U8" s="6"/>
      <c r="V8" s="1"/>
    </row>
    <row r="9" spans="1:23" ht="55.5" customHeight="1" thickBot="1" x14ac:dyDescent="0.3">
      <c r="A9" s="103" t="s">
        <v>9</v>
      </c>
      <c r="B9" s="104" t="s">
        <v>57</v>
      </c>
      <c r="C9" s="105">
        <v>8500</v>
      </c>
      <c r="D9" s="113"/>
      <c r="E9" s="105">
        <v>1500</v>
      </c>
      <c r="F9" s="114"/>
      <c r="G9" s="105">
        <v>1500</v>
      </c>
      <c r="H9" s="114">
        <v>1500</v>
      </c>
      <c r="I9" s="105"/>
      <c r="J9" s="114"/>
      <c r="K9" s="105">
        <v>1500</v>
      </c>
      <c r="L9" s="114"/>
      <c r="M9" s="105"/>
      <c r="N9" s="114">
        <v>1500</v>
      </c>
      <c r="O9" s="105">
        <v>1000</v>
      </c>
      <c r="P9" s="105">
        <f t="shared" si="0"/>
        <v>8500</v>
      </c>
      <c r="Q9" s="109" cm="1">
        <f t="array" ref="Q9">SUM(D9:O9/C9)</f>
        <v>1</v>
      </c>
      <c r="R9" s="6"/>
      <c r="S9" s="6"/>
      <c r="T9" s="6"/>
      <c r="U9" s="6"/>
      <c r="V9" s="1"/>
    </row>
    <row r="10" spans="1:23" ht="42.75" customHeight="1" thickBot="1" x14ac:dyDescent="0.3">
      <c r="A10" s="110" t="s">
        <v>10</v>
      </c>
      <c r="B10" s="104" t="s">
        <v>100</v>
      </c>
      <c r="C10" s="105">
        <v>4838.3999999999996</v>
      </c>
      <c r="D10" s="106"/>
      <c r="E10" s="107"/>
      <c r="F10" s="108"/>
      <c r="G10" s="107"/>
      <c r="H10" s="108">
        <v>4838.3999999999996</v>
      </c>
      <c r="I10" s="107"/>
      <c r="J10" s="108"/>
      <c r="K10" s="107"/>
      <c r="L10" s="108"/>
      <c r="M10" s="107"/>
      <c r="N10" s="108"/>
      <c r="O10" s="107"/>
      <c r="P10" s="105">
        <f t="shared" si="0"/>
        <v>4838.3999999999996</v>
      </c>
      <c r="Q10" s="109" cm="1">
        <f t="array" ref="Q10">SUM(D10:O10/C10)</f>
        <v>1</v>
      </c>
      <c r="R10" s="6"/>
      <c r="S10" s="6"/>
      <c r="T10" s="6"/>
      <c r="U10" s="6"/>
      <c r="V10" s="1"/>
    </row>
    <row r="11" spans="1:23" ht="42.75" customHeight="1" thickBot="1" x14ac:dyDescent="0.3">
      <c r="A11" s="103" t="s">
        <v>12</v>
      </c>
      <c r="B11" s="104" t="s">
        <v>100</v>
      </c>
      <c r="C11" s="115">
        <v>3000</v>
      </c>
      <c r="D11" s="106"/>
      <c r="E11" s="107"/>
      <c r="F11" s="108"/>
      <c r="G11" s="107"/>
      <c r="H11" s="108"/>
      <c r="I11" s="107"/>
      <c r="J11" s="108">
        <v>3000</v>
      </c>
      <c r="K11" s="107"/>
      <c r="L11" s="108"/>
      <c r="M11" s="107"/>
      <c r="N11" s="108"/>
      <c r="O11" s="107"/>
      <c r="P11" s="105">
        <f>SUM(D11:O11)</f>
        <v>3000</v>
      </c>
      <c r="Q11" s="109">
        <f>P11/C11</f>
        <v>1</v>
      </c>
      <c r="R11" s="6"/>
      <c r="S11" s="6"/>
      <c r="T11" s="6"/>
      <c r="U11" s="6"/>
      <c r="V11" s="1"/>
    </row>
    <row r="12" spans="1:23" ht="79.5" customHeight="1" thickBot="1" x14ac:dyDescent="0.3">
      <c r="A12" s="110" t="s">
        <v>13</v>
      </c>
      <c r="B12" s="116" t="s">
        <v>59</v>
      </c>
      <c r="C12" s="115">
        <v>59500</v>
      </c>
      <c r="D12" s="106"/>
      <c r="E12" s="107">
        <v>7000</v>
      </c>
      <c r="F12" s="108">
        <v>9000</v>
      </c>
      <c r="G12" s="107">
        <v>9000</v>
      </c>
      <c r="H12" s="108">
        <v>9000</v>
      </c>
      <c r="I12" s="107">
        <v>9000</v>
      </c>
      <c r="J12" s="108"/>
      <c r="K12" s="117"/>
      <c r="L12" s="118">
        <v>8000</v>
      </c>
      <c r="M12" s="107">
        <v>4000</v>
      </c>
      <c r="N12" s="108">
        <v>4000</v>
      </c>
      <c r="O12" s="107">
        <v>500</v>
      </c>
      <c r="P12" s="105">
        <f t="shared" si="0"/>
        <v>59500</v>
      </c>
      <c r="Q12" s="109">
        <f>P12/C12</f>
        <v>1</v>
      </c>
      <c r="R12" s="6"/>
      <c r="S12" s="6"/>
      <c r="T12" s="6"/>
      <c r="U12" s="6"/>
      <c r="V12" s="1"/>
    </row>
    <row r="13" spans="1:23" ht="79.5" customHeight="1" thickBot="1" x14ac:dyDescent="0.3">
      <c r="A13" s="103" t="s">
        <v>14</v>
      </c>
      <c r="B13" s="116" t="s">
        <v>59</v>
      </c>
      <c r="C13" s="111">
        <v>20000</v>
      </c>
      <c r="D13" s="106"/>
      <c r="E13" s="107"/>
      <c r="F13" s="108"/>
      <c r="G13" s="107"/>
      <c r="H13" s="108"/>
      <c r="I13" s="107"/>
      <c r="J13" s="108">
        <v>16000</v>
      </c>
      <c r="K13" s="119">
        <v>4000</v>
      </c>
      <c r="L13" s="120"/>
      <c r="M13" s="107"/>
      <c r="N13" s="108"/>
      <c r="O13" s="107"/>
      <c r="P13" s="105">
        <f t="shared" si="0"/>
        <v>20000</v>
      </c>
      <c r="Q13" s="109">
        <f>P13/C13</f>
        <v>1</v>
      </c>
      <c r="R13" s="6"/>
      <c r="S13" s="6"/>
      <c r="T13" s="6"/>
      <c r="U13" s="6"/>
      <c r="V13" s="1"/>
    </row>
    <row r="14" spans="1:23" ht="40.5" customHeight="1" thickBot="1" x14ac:dyDescent="0.3">
      <c r="A14" s="110" t="s">
        <v>15</v>
      </c>
      <c r="B14" s="104" t="s">
        <v>60</v>
      </c>
      <c r="C14" s="107">
        <v>38000</v>
      </c>
      <c r="D14" s="113"/>
      <c r="E14" s="105">
        <v>5300</v>
      </c>
      <c r="F14" s="114">
        <v>4900</v>
      </c>
      <c r="G14" s="105">
        <v>5000</v>
      </c>
      <c r="H14" s="114">
        <v>5000</v>
      </c>
      <c r="I14" s="105">
        <f>700+5000</f>
        <v>5700</v>
      </c>
      <c r="J14" s="114">
        <v>3800</v>
      </c>
      <c r="K14" s="121"/>
      <c r="L14" s="114"/>
      <c r="M14" s="105">
        <v>4000</v>
      </c>
      <c r="N14" s="114">
        <v>3800</v>
      </c>
      <c r="O14" s="105">
        <v>500</v>
      </c>
      <c r="P14" s="105">
        <f>SUM(D14:O14)</f>
        <v>38000</v>
      </c>
      <c r="Q14" s="122" cm="1">
        <f t="array" ref="Q14">SUM(D14:O14/C14)</f>
        <v>1</v>
      </c>
      <c r="R14" s="6"/>
      <c r="S14" s="6"/>
      <c r="T14" s="6"/>
      <c r="U14" s="6"/>
      <c r="V14" s="1"/>
    </row>
    <row r="15" spans="1:23" ht="40.5" customHeight="1" thickBot="1" x14ac:dyDescent="0.3">
      <c r="A15" s="103" t="s">
        <v>17</v>
      </c>
      <c r="B15" s="104" t="s">
        <v>60</v>
      </c>
      <c r="C15" s="107">
        <v>10000</v>
      </c>
      <c r="D15" s="123"/>
      <c r="E15" s="115"/>
      <c r="F15" s="124"/>
      <c r="G15" s="115"/>
      <c r="H15" s="124"/>
      <c r="I15" s="115"/>
      <c r="J15" s="124">
        <v>5000</v>
      </c>
      <c r="K15" s="125"/>
      <c r="L15" s="124">
        <v>5000</v>
      </c>
      <c r="M15" s="115"/>
      <c r="N15" s="124"/>
      <c r="O15" s="115"/>
      <c r="P15" s="105">
        <f>SUM(D15:O15)</f>
        <v>10000</v>
      </c>
      <c r="Q15" s="122" cm="1">
        <f t="array" ref="Q15">SUM(D15:O15/C15)</f>
        <v>1</v>
      </c>
      <c r="R15" s="6"/>
      <c r="S15" s="6"/>
      <c r="T15" s="6"/>
      <c r="U15" s="6"/>
      <c r="V15" s="1"/>
    </row>
    <row r="16" spans="1:23" ht="60" customHeight="1" thickBot="1" x14ac:dyDescent="0.3">
      <c r="A16" s="110" t="s">
        <v>19</v>
      </c>
      <c r="B16" s="116" t="s">
        <v>11</v>
      </c>
      <c r="C16" s="105">
        <v>4500</v>
      </c>
      <c r="D16" s="123"/>
      <c r="E16" s="115"/>
      <c r="F16" s="124"/>
      <c r="G16" s="115"/>
      <c r="H16" s="124">
        <v>4500</v>
      </c>
      <c r="I16" s="115"/>
      <c r="J16" s="124"/>
      <c r="K16" s="115"/>
      <c r="L16" s="124"/>
      <c r="M16" s="115"/>
      <c r="N16" s="124"/>
      <c r="O16" s="115"/>
      <c r="P16" s="105">
        <f t="shared" si="0"/>
        <v>4500</v>
      </c>
      <c r="Q16" s="126" cm="1">
        <f t="array" ref="Q16">SUM(D16:O16/C16)</f>
        <v>1</v>
      </c>
      <c r="R16" s="6"/>
      <c r="S16" s="6"/>
      <c r="T16" s="6"/>
      <c r="U16" s="6"/>
      <c r="V16" s="1"/>
    </row>
    <row r="17" spans="1:22" ht="60" customHeight="1" thickBot="1" x14ac:dyDescent="0.3">
      <c r="A17" s="103" t="s">
        <v>20</v>
      </c>
      <c r="B17" s="116" t="s">
        <v>11</v>
      </c>
      <c r="C17" s="111">
        <v>4000</v>
      </c>
      <c r="D17" s="123"/>
      <c r="E17" s="115"/>
      <c r="F17" s="124"/>
      <c r="G17" s="115"/>
      <c r="H17" s="124"/>
      <c r="I17" s="115"/>
      <c r="J17" s="124"/>
      <c r="K17" s="115"/>
      <c r="L17" s="124"/>
      <c r="M17" s="115">
        <v>3000</v>
      </c>
      <c r="N17" s="124"/>
      <c r="O17" s="115">
        <v>1000</v>
      </c>
      <c r="P17" s="105">
        <f t="shared" si="0"/>
        <v>4000</v>
      </c>
      <c r="Q17" s="126">
        <f>P17/C17</f>
        <v>1</v>
      </c>
      <c r="R17" s="6"/>
      <c r="S17" s="6"/>
      <c r="T17" s="6"/>
      <c r="U17" s="6"/>
      <c r="V17" s="1"/>
    </row>
    <row r="18" spans="1:22" ht="60.75" customHeight="1" thickBot="1" x14ac:dyDescent="0.3">
      <c r="A18" s="110" t="s">
        <v>21</v>
      </c>
      <c r="B18" s="112" t="s">
        <v>18</v>
      </c>
      <c r="C18" s="105">
        <v>1400</v>
      </c>
      <c r="D18" s="123"/>
      <c r="E18" s="115">
        <v>500</v>
      </c>
      <c r="F18" s="124">
        <v>500</v>
      </c>
      <c r="G18" s="115"/>
      <c r="H18" s="124"/>
      <c r="I18" s="115"/>
      <c r="J18" s="124">
        <v>400</v>
      </c>
      <c r="K18" s="115"/>
      <c r="L18" s="124"/>
      <c r="M18" s="115"/>
      <c r="N18" s="124"/>
      <c r="O18" s="115"/>
      <c r="P18" s="105">
        <f t="shared" si="0"/>
        <v>1400</v>
      </c>
      <c r="Q18" s="109" cm="1">
        <f t="array" ref="Q18">SUM(D18:O18/C18)</f>
        <v>1</v>
      </c>
      <c r="R18" s="6"/>
      <c r="S18" s="6"/>
      <c r="T18" s="6"/>
      <c r="U18" s="6"/>
      <c r="V18" s="1"/>
    </row>
    <row r="19" spans="1:22" ht="53.25" thickBot="1" x14ac:dyDescent="0.3">
      <c r="A19" s="103" t="s">
        <v>22</v>
      </c>
      <c r="B19" s="104" t="s">
        <v>61</v>
      </c>
      <c r="C19" s="105">
        <v>4500</v>
      </c>
      <c r="D19" s="123"/>
      <c r="E19" s="115">
        <v>1000</v>
      </c>
      <c r="F19" s="124"/>
      <c r="G19" s="115"/>
      <c r="H19" s="124">
        <v>500</v>
      </c>
      <c r="I19" s="115"/>
      <c r="J19" s="124">
        <v>2000</v>
      </c>
      <c r="K19" s="115"/>
      <c r="L19" s="124"/>
      <c r="M19" s="115"/>
      <c r="N19" s="124"/>
      <c r="O19" s="115">
        <v>1000</v>
      </c>
      <c r="P19" s="105">
        <f>SUM(D19:O19)</f>
        <v>4500</v>
      </c>
      <c r="Q19" s="109">
        <f>P19/C19</f>
        <v>1</v>
      </c>
      <c r="R19" s="6"/>
      <c r="S19" s="6"/>
      <c r="T19" s="6"/>
      <c r="U19" s="6"/>
      <c r="V19" s="1"/>
    </row>
    <row r="20" spans="1:22" ht="53.25" thickBot="1" x14ac:dyDescent="0.3">
      <c r="A20" s="110" t="s">
        <v>24</v>
      </c>
      <c r="B20" s="116" t="s">
        <v>62</v>
      </c>
      <c r="C20" s="105">
        <v>3500</v>
      </c>
      <c r="D20" s="123"/>
      <c r="E20" s="115">
        <v>1000</v>
      </c>
      <c r="F20" s="124"/>
      <c r="G20" s="115">
        <v>1000</v>
      </c>
      <c r="H20" s="124"/>
      <c r="I20" s="115"/>
      <c r="J20" s="124">
        <v>1000</v>
      </c>
      <c r="K20" s="115"/>
      <c r="L20" s="124"/>
      <c r="M20" s="115">
        <v>500</v>
      </c>
      <c r="N20" s="124"/>
      <c r="O20" s="115"/>
      <c r="P20" s="105">
        <f t="shared" si="0"/>
        <v>3500</v>
      </c>
      <c r="Q20" s="109" cm="1">
        <f t="array" ref="Q20">SUM(D20:O20/C20)</f>
        <v>1</v>
      </c>
      <c r="R20" s="6"/>
      <c r="S20" s="6"/>
      <c r="T20" s="6"/>
      <c r="U20" s="6"/>
      <c r="V20" s="1"/>
    </row>
    <row r="21" spans="1:22" ht="39.75" customHeight="1" thickBot="1" x14ac:dyDescent="0.3">
      <c r="A21" s="103" t="s">
        <v>42</v>
      </c>
      <c r="B21" s="112" t="s">
        <v>63</v>
      </c>
      <c r="C21" s="111">
        <v>3500</v>
      </c>
      <c r="D21" s="123"/>
      <c r="E21" s="115">
        <v>500</v>
      </c>
      <c r="F21" s="124"/>
      <c r="G21" s="115"/>
      <c r="H21" s="124"/>
      <c r="I21" s="115"/>
      <c r="J21" s="124"/>
      <c r="K21" s="115"/>
      <c r="L21" s="124"/>
      <c r="M21" s="115"/>
      <c r="N21" s="124"/>
      <c r="O21" s="115"/>
      <c r="P21" s="105">
        <f t="shared" si="0"/>
        <v>500</v>
      </c>
      <c r="Q21" s="109" cm="1">
        <f t="array" ref="Q21">SUM(D21:O21/C21)</f>
        <v>0.14285714285714285</v>
      </c>
      <c r="R21" s="6"/>
      <c r="S21" s="6"/>
      <c r="T21" s="6"/>
      <c r="U21" s="6"/>
      <c r="V21" s="1"/>
    </row>
    <row r="22" spans="1:22" ht="40.5" customHeight="1" thickBot="1" x14ac:dyDescent="0.3">
      <c r="A22" s="110" t="s">
        <v>52</v>
      </c>
      <c r="B22" s="104" t="s">
        <v>23</v>
      </c>
      <c r="C22" s="105">
        <v>6000</v>
      </c>
      <c r="D22" s="123"/>
      <c r="E22" s="115">
        <v>1700</v>
      </c>
      <c r="F22" s="124"/>
      <c r="G22" s="115"/>
      <c r="H22" s="124">
        <v>1700</v>
      </c>
      <c r="I22" s="115"/>
      <c r="J22" s="124"/>
      <c r="K22" s="115"/>
      <c r="L22" s="124">
        <v>1600</v>
      </c>
      <c r="M22" s="115"/>
      <c r="N22" s="124"/>
      <c r="O22" s="115"/>
      <c r="P22" s="105">
        <f t="shared" si="0"/>
        <v>5000</v>
      </c>
      <c r="Q22" s="109" cm="1">
        <f t="array" ref="Q22">SUM(D22:O22/C22)</f>
        <v>0.83333333333333326</v>
      </c>
      <c r="R22" s="6"/>
      <c r="S22" s="6"/>
      <c r="T22" s="6"/>
      <c r="U22" s="6"/>
      <c r="V22" s="1"/>
    </row>
    <row r="23" spans="1:22" ht="40.5" customHeight="1" thickBot="1" x14ac:dyDescent="0.3">
      <c r="A23" s="103" t="s">
        <v>53</v>
      </c>
      <c r="B23" s="104" t="s">
        <v>64</v>
      </c>
      <c r="C23" s="105">
        <v>3000</v>
      </c>
      <c r="D23" s="123"/>
      <c r="E23" s="115"/>
      <c r="F23" s="124">
        <v>1500</v>
      </c>
      <c r="G23" s="115"/>
      <c r="H23" s="124"/>
      <c r="I23" s="115"/>
      <c r="J23" s="124">
        <v>1500</v>
      </c>
      <c r="K23" s="115"/>
      <c r="L23" s="124"/>
      <c r="M23" s="115"/>
      <c r="N23" s="124"/>
      <c r="O23" s="115"/>
      <c r="P23" s="105">
        <f t="shared" si="0"/>
        <v>3000</v>
      </c>
      <c r="Q23" s="109" cm="1">
        <f t="array" ref="Q23">SUM(D23:O23/C23)</f>
        <v>1</v>
      </c>
      <c r="R23" s="6"/>
      <c r="S23" s="6"/>
      <c r="T23" s="6"/>
      <c r="U23" s="6"/>
      <c r="V23" s="1"/>
    </row>
    <row r="24" spans="1:22" ht="53.25" thickBot="1" x14ac:dyDescent="0.3">
      <c r="A24" s="110" t="s">
        <v>54</v>
      </c>
      <c r="B24" s="104" t="s">
        <v>65</v>
      </c>
      <c r="C24" s="105">
        <v>1400</v>
      </c>
      <c r="D24" s="123"/>
      <c r="E24" s="115"/>
      <c r="F24" s="124">
        <v>700</v>
      </c>
      <c r="G24" s="115"/>
      <c r="H24" s="124"/>
      <c r="I24" s="115"/>
      <c r="J24" s="124"/>
      <c r="K24" s="115"/>
      <c r="L24" s="124"/>
      <c r="M24" s="115"/>
      <c r="N24" s="124"/>
      <c r="O24" s="115"/>
      <c r="P24" s="105">
        <f t="shared" si="0"/>
        <v>700</v>
      </c>
      <c r="Q24" s="109" cm="1">
        <f t="array" ref="Q24">SUM(D24:O24/C24)</f>
        <v>0.5</v>
      </c>
      <c r="R24" s="6"/>
      <c r="S24" s="6"/>
      <c r="T24" s="6"/>
      <c r="U24" s="6"/>
      <c r="V24" s="1"/>
    </row>
    <row r="25" spans="1:22" ht="40.5" customHeight="1" thickBot="1" x14ac:dyDescent="0.3">
      <c r="A25" s="103" t="s">
        <v>55</v>
      </c>
      <c r="B25" s="104" t="s">
        <v>16</v>
      </c>
      <c r="C25" s="105">
        <v>2200</v>
      </c>
      <c r="D25" s="127"/>
      <c r="E25" s="127"/>
      <c r="F25" s="127"/>
      <c r="G25" s="127"/>
      <c r="H25" s="127">
        <v>750</v>
      </c>
      <c r="I25" s="127"/>
      <c r="J25" s="127"/>
      <c r="K25" s="127"/>
      <c r="L25" s="127"/>
      <c r="M25" s="127">
        <v>1000</v>
      </c>
      <c r="N25" s="127"/>
      <c r="O25" s="127"/>
      <c r="P25" s="105">
        <f t="shared" si="0"/>
        <v>1750</v>
      </c>
      <c r="Q25" s="109" cm="1">
        <f t="array" ref="Q25">SUM(D25:O25/C25)</f>
        <v>0.79545454545454541</v>
      </c>
      <c r="R25" s="6"/>
      <c r="S25" s="6"/>
      <c r="T25" s="6"/>
      <c r="U25" s="6"/>
      <c r="V25" s="1"/>
    </row>
    <row r="26" spans="1:22" ht="40.5" customHeight="1" thickBot="1" x14ac:dyDescent="0.3">
      <c r="A26" s="110" t="s">
        <v>106</v>
      </c>
      <c r="B26" s="104" t="s">
        <v>91</v>
      </c>
      <c r="C26" s="105">
        <v>19500</v>
      </c>
      <c r="D26" s="128"/>
      <c r="E26" s="129">
        <v>1200</v>
      </c>
      <c r="F26" s="130">
        <v>2600</v>
      </c>
      <c r="G26" s="129">
        <v>5400</v>
      </c>
      <c r="H26" s="130">
        <v>3000</v>
      </c>
      <c r="I26" s="129">
        <v>3500</v>
      </c>
      <c r="J26" s="130">
        <v>2500</v>
      </c>
      <c r="K26" s="129"/>
      <c r="L26" s="130"/>
      <c r="M26" s="129">
        <v>1300</v>
      </c>
      <c r="N26" s="130"/>
      <c r="O26" s="129"/>
      <c r="P26" s="105">
        <f t="shared" si="0"/>
        <v>19500</v>
      </c>
      <c r="Q26" s="109" cm="1">
        <f t="array" ref="Q26">SUM(D26:O26/C26)</f>
        <v>1</v>
      </c>
      <c r="R26" s="6"/>
      <c r="S26" s="6"/>
      <c r="T26" s="6"/>
      <c r="U26" s="6"/>
      <c r="V26" s="1"/>
    </row>
    <row r="27" spans="1:22" ht="40.5" customHeight="1" thickBot="1" x14ac:dyDescent="0.3">
      <c r="A27" s="103" t="s">
        <v>107</v>
      </c>
      <c r="B27" s="104" t="s">
        <v>58</v>
      </c>
      <c r="C27" s="105">
        <v>3000</v>
      </c>
      <c r="D27" s="128"/>
      <c r="E27" s="129"/>
      <c r="F27" s="130"/>
      <c r="G27" s="129">
        <v>3000</v>
      </c>
      <c r="H27" s="130"/>
      <c r="I27" s="129"/>
      <c r="J27" s="130"/>
      <c r="K27" s="129"/>
      <c r="L27" s="130"/>
      <c r="M27" s="129"/>
      <c r="N27" s="130"/>
      <c r="O27" s="129"/>
      <c r="P27" s="105">
        <f t="shared" si="0"/>
        <v>3000</v>
      </c>
      <c r="Q27" s="109" cm="1">
        <f t="array" ref="Q27">SUM(D27:O27/C27)</f>
        <v>1</v>
      </c>
      <c r="R27" s="6"/>
      <c r="S27" s="6"/>
      <c r="T27" s="6"/>
      <c r="U27" s="6"/>
      <c r="V27" s="1"/>
    </row>
    <row r="28" spans="1:22" ht="40.5" customHeight="1" thickBot="1" x14ac:dyDescent="0.3">
      <c r="A28" s="110" t="s">
        <v>109</v>
      </c>
      <c r="B28" s="104" t="s">
        <v>98</v>
      </c>
      <c r="C28" s="105">
        <v>7000</v>
      </c>
      <c r="D28" s="123"/>
      <c r="E28" s="115">
        <v>2000</v>
      </c>
      <c r="F28" s="124"/>
      <c r="G28" s="115"/>
      <c r="H28" s="124"/>
      <c r="I28" s="115"/>
      <c r="J28" s="124">
        <v>1000</v>
      </c>
      <c r="K28" s="115"/>
      <c r="L28" s="124"/>
      <c r="M28" s="115"/>
      <c r="N28" s="124"/>
      <c r="O28" s="115">
        <v>1000</v>
      </c>
      <c r="P28" s="105">
        <f t="shared" si="0"/>
        <v>4000</v>
      </c>
      <c r="Q28" s="109" cm="1">
        <f t="array" ref="Q28">SUM(D28:O28/C28)</f>
        <v>0.5714285714285714</v>
      </c>
      <c r="R28" s="6"/>
      <c r="S28" s="6"/>
      <c r="T28" s="6"/>
      <c r="U28" s="6"/>
      <c r="V28" s="1"/>
    </row>
    <row r="29" spans="1:22" ht="41.25" customHeight="1" thickBot="1" x14ac:dyDescent="0.3">
      <c r="A29" s="103" t="s">
        <v>110</v>
      </c>
      <c r="B29" s="104" t="s">
        <v>93</v>
      </c>
      <c r="C29" s="105">
        <v>2000</v>
      </c>
      <c r="D29" s="123"/>
      <c r="E29" s="115"/>
      <c r="F29" s="124"/>
      <c r="G29" s="115">
        <v>1000</v>
      </c>
      <c r="H29" s="124"/>
      <c r="I29" s="115"/>
      <c r="J29" s="124"/>
      <c r="K29" s="115"/>
      <c r="L29" s="124"/>
      <c r="M29" s="115">
        <v>1000</v>
      </c>
      <c r="N29" s="124"/>
      <c r="O29" s="115"/>
      <c r="P29" s="105">
        <f t="shared" si="0"/>
        <v>2000</v>
      </c>
      <c r="Q29" s="126" cm="1">
        <f t="array" ref="Q29">SUM(D29:O29/C29)</f>
        <v>1</v>
      </c>
      <c r="R29" s="6"/>
      <c r="S29" s="6"/>
      <c r="T29" s="6"/>
      <c r="U29" s="6"/>
      <c r="V29" s="1"/>
    </row>
    <row r="30" spans="1:22" ht="42.75" customHeight="1" thickBot="1" x14ac:dyDescent="0.45">
      <c r="A30" s="44"/>
      <c r="B30" s="30" t="s">
        <v>25</v>
      </c>
      <c r="C30" s="45">
        <f>SUM(C4:C29)</f>
        <v>226338.4</v>
      </c>
      <c r="D30" s="46"/>
      <c r="E30" s="47"/>
      <c r="F30" s="48"/>
      <c r="G30" s="47"/>
      <c r="H30" s="48"/>
      <c r="I30" s="47"/>
      <c r="J30" s="48"/>
      <c r="K30" s="49"/>
      <c r="L30" s="48"/>
      <c r="M30" s="47"/>
      <c r="N30" s="48"/>
      <c r="O30" s="47"/>
      <c r="P30" s="19">
        <f>SUM(P4:P29)</f>
        <v>215988.4</v>
      </c>
      <c r="Q30" s="42">
        <f>SUM(P30/C30)</f>
        <v>0.95427201040565812</v>
      </c>
      <c r="R30" s="6"/>
      <c r="S30" s="6"/>
      <c r="T30" s="6"/>
      <c r="U30" s="6"/>
      <c r="V30" s="1"/>
    </row>
    <row r="31" spans="1:22" ht="15" customHeight="1" x14ac:dyDescent="0.25">
      <c r="C31" s="50"/>
    </row>
    <row r="32" spans="1:22" ht="19.5" customHeight="1" x14ac:dyDescent="0.25"/>
    <row r="33" spans="1:18" ht="24" customHeight="1" thickBot="1" x14ac:dyDescent="0.3"/>
    <row r="34" spans="1:18" ht="24" customHeight="1" thickBot="1" x14ac:dyDescent="0.45">
      <c r="A34" s="77" t="s">
        <v>38</v>
      </c>
      <c r="B34" s="78"/>
      <c r="C34" s="79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8" ht="132" thickBot="1" x14ac:dyDescent="0.45">
      <c r="A35" s="32" t="s">
        <v>1</v>
      </c>
      <c r="B35" s="32" t="s">
        <v>39</v>
      </c>
      <c r="C35" s="31" t="s">
        <v>94</v>
      </c>
      <c r="D35" s="32" t="s">
        <v>26</v>
      </c>
      <c r="E35" s="29" t="s">
        <v>27</v>
      </c>
      <c r="F35" s="30" t="s">
        <v>28</v>
      </c>
      <c r="G35" s="29" t="s">
        <v>29</v>
      </c>
      <c r="H35" s="29" t="s">
        <v>30</v>
      </c>
      <c r="I35" s="29" t="s">
        <v>31</v>
      </c>
      <c r="J35" s="32" t="s">
        <v>32</v>
      </c>
      <c r="K35" s="29" t="s">
        <v>33</v>
      </c>
      <c r="L35" s="30" t="s">
        <v>34</v>
      </c>
      <c r="M35" s="29" t="s">
        <v>35</v>
      </c>
      <c r="N35" s="29" t="s">
        <v>36</v>
      </c>
      <c r="O35" s="29" t="s">
        <v>37</v>
      </c>
      <c r="P35" s="33" t="s">
        <v>95</v>
      </c>
      <c r="Q35" s="51" t="s">
        <v>44</v>
      </c>
    </row>
    <row r="36" spans="1:18" ht="45.75" customHeight="1" thickBot="1" x14ac:dyDescent="0.3">
      <c r="A36" s="39" t="s">
        <v>3</v>
      </c>
      <c r="B36" s="71" t="s">
        <v>66</v>
      </c>
      <c r="C36" s="19">
        <v>2000</v>
      </c>
      <c r="D36" s="17"/>
      <c r="E36" s="36"/>
      <c r="F36" s="37"/>
      <c r="G36" s="36"/>
      <c r="H36" s="37"/>
      <c r="I36" s="36">
        <v>1000</v>
      </c>
      <c r="J36" s="37"/>
      <c r="K36" s="36"/>
      <c r="L36" s="37"/>
      <c r="M36" s="36"/>
      <c r="N36" s="37"/>
      <c r="O36" s="36"/>
      <c r="P36" s="19">
        <f>SUM(D36:O36)</f>
        <v>1000</v>
      </c>
      <c r="Q36" s="38" cm="1">
        <f t="array" ref="Q36">SUM(D36:O36/C36)</f>
        <v>0.5</v>
      </c>
      <c r="R36" s="59"/>
    </row>
    <row r="37" spans="1:18" ht="69" customHeight="1" thickBot="1" x14ac:dyDescent="0.3">
      <c r="A37" s="110" t="s">
        <v>4</v>
      </c>
      <c r="B37" s="131" t="s">
        <v>46</v>
      </c>
      <c r="C37" s="111">
        <v>3500</v>
      </c>
      <c r="D37" s="106"/>
      <c r="E37" s="107"/>
      <c r="F37" s="108"/>
      <c r="G37" s="107">
        <v>3500</v>
      </c>
      <c r="H37" s="108"/>
      <c r="I37" s="107"/>
      <c r="J37" s="108"/>
      <c r="K37" s="107"/>
      <c r="L37" s="108"/>
      <c r="M37" s="107"/>
      <c r="N37" s="108"/>
      <c r="O37" s="107"/>
      <c r="P37" s="105">
        <f t="shared" ref="P37:P41" si="1">SUM(D37:O37)</f>
        <v>3500</v>
      </c>
      <c r="Q37" s="109" cm="1">
        <f t="array" ref="Q37">SUM(D37:O37/C37)</f>
        <v>1</v>
      </c>
      <c r="R37" s="59"/>
    </row>
    <row r="38" spans="1:18" ht="69" customHeight="1" thickBot="1" x14ac:dyDescent="0.3">
      <c r="A38" s="103" t="s">
        <v>5</v>
      </c>
      <c r="B38" s="131" t="s">
        <v>46</v>
      </c>
      <c r="C38" s="111">
        <v>2000</v>
      </c>
      <c r="D38" s="106"/>
      <c r="E38" s="107"/>
      <c r="F38" s="108"/>
      <c r="G38" s="107"/>
      <c r="H38" s="108"/>
      <c r="I38" s="107"/>
      <c r="J38" s="108">
        <v>1395</v>
      </c>
      <c r="K38" s="107"/>
      <c r="L38" s="108"/>
      <c r="M38" s="107"/>
      <c r="N38" s="108"/>
      <c r="O38" s="107"/>
      <c r="P38" s="105">
        <f t="shared" si="1"/>
        <v>1395</v>
      </c>
      <c r="Q38" s="109" cm="1">
        <f t="array" ref="Q38">SUM(D38:O38/C38)</f>
        <v>0.69750000000000001</v>
      </c>
      <c r="R38" s="59"/>
    </row>
    <row r="39" spans="1:18" ht="69.75" customHeight="1" thickBot="1" x14ac:dyDescent="0.3">
      <c r="A39" s="110" t="s">
        <v>7</v>
      </c>
      <c r="B39" s="132" t="s">
        <v>45</v>
      </c>
      <c r="C39" s="107">
        <v>5000</v>
      </c>
      <c r="D39" s="106"/>
      <c r="E39" s="107"/>
      <c r="F39" s="108">
        <v>1000</v>
      </c>
      <c r="G39" s="107"/>
      <c r="H39" s="108"/>
      <c r="I39" s="107"/>
      <c r="J39" s="108">
        <v>2450</v>
      </c>
      <c r="K39" s="107"/>
      <c r="L39" s="108"/>
      <c r="M39" s="107"/>
      <c r="N39" s="108">
        <v>1550</v>
      </c>
      <c r="O39" s="107"/>
      <c r="P39" s="105">
        <f t="shared" si="1"/>
        <v>5000</v>
      </c>
      <c r="Q39" s="109" cm="1">
        <f t="array" ref="Q39">SUM(D39:O39/C39)</f>
        <v>1</v>
      </c>
      <c r="R39" s="59"/>
    </row>
    <row r="40" spans="1:18" ht="69.75" customHeight="1" thickBot="1" x14ac:dyDescent="0.3">
      <c r="A40" s="39" t="s">
        <v>8</v>
      </c>
      <c r="B40" s="72" t="s">
        <v>67</v>
      </c>
      <c r="C40" s="36">
        <v>1500</v>
      </c>
      <c r="D40" s="17"/>
      <c r="E40" s="36"/>
      <c r="F40" s="37"/>
      <c r="G40" s="36">
        <v>500</v>
      </c>
      <c r="H40" s="37"/>
      <c r="I40" s="36"/>
      <c r="J40" s="37"/>
      <c r="K40" s="36"/>
      <c r="L40" s="37"/>
      <c r="M40" s="36"/>
      <c r="N40" s="37"/>
      <c r="O40" s="17"/>
      <c r="P40" s="19">
        <f t="shared" si="1"/>
        <v>500</v>
      </c>
      <c r="Q40" s="42" cm="1">
        <f t="array" ref="Q40">SUM(D40:O40/C40)</f>
        <v>0.33333333333333331</v>
      </c>
      <c r="R40" s="59"/>
    </row>
    <row r="41" spans="1:18" ht="104.25" customHeight="1" thickBot="1" x14ac:dyDescent="0.3">
      <c r="A41" s="34" t="s">
        <v>9</v>
      </c>
      <c r="B41" s="69" t="s">
        <v>68</v>
      </c>
      <c r="C41" s="36">
        <v>1000</v>
      </c>
      <c r="D41" s="19"/>
      <c r="E41" s="36"/>
      <c r="F41" s="37"/>
      <c r="G41" s="36"/>
      <c r="H41" s="37"/>
      <c r="I41" s="36"/>
      <c r="J41" s="37"/>
      <c r="K41" s="36"/>
      <c r="L41" s="37"/>
      <c r="M41" s="36"/>
      <c r="N41" s="37"/>
      <c r="O41" s="17"/>
      <c r="P41" s="19">
        <f t="shared" si="1"/>
        <v>0</v>
      </c>
      <c r="Q41" s="42" cm="1">
        <f t="array" ref="Q41">SUM(D41:O41/C41)</f>
        <v>0</v>
      </c>
      <c r="R41" s="59"/>
    </row>
    <row r="42" spans="1:18" ht="31.5" customHeight="1" thickBot="1" x14ac:dyDescent="0.45">
      <c r="A42" s="44"/>
      <c r="B42" s="56" t="s">
        <v>25</v>
      </c>
      <c r="C42" s="57">
        <f>SUM(C36:C41)</f>
        <v>15000</v>
      </c>
      <c r="D42" s="43"/>
      <c r="E42" s="55"/>
      <c r="F42" s="58"/>
      <c r="G42" s="55"/>
      <c r="H42" s="58"/>
      <c r="I42" s="55"/>
      <c r="J42" s="58"/>
      <c r="K42" s="55"/>
      <c r="L42" s="58"/>
      <c r="M42" s="55"/>
      <c r="N42" s="58"/>
      <c r="O42" s="55"/>
      <c r="P42" s="41">
        <f>SUM(P36:P41)</f>
        <v>11395</v>
      </c>
      <c r="Q42" s="42">
        <f>SUM(P42/C42)</f>
        <v>0.75966666666666671</v>
      </c>
      <c r="R42" s="59"/>
    </row>
    <row r="43" spans="1:18" ht="26.25" x14ac:dyDescent="0.4">
      <c r="A43" s="8"/>
      <c r="B43" s="8"/>
      <c r="C43" s="59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60"/>
    </row>
    <row r="44" spans="1:18" ht="7.5" customHeight="1" thickBot="1" x14ac:dyDescent="0.45">
      <c r="A44" s="8"/>
      <c r="B44" s="8"/>
      <c r="C44" s="59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60"/>
    </row>
    <row r="45" spans="1:18" ht="35.25" customHeight="1" thickTop="1" thickBot="1" x14ac:dyDescent="0.45">
      <c r="A45" s="85" t="s">
        <v>47</v>
      </c>
      <c r="B45" s="86"/>
      <c r="C45" s="87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60"/>
    </row>
    <row r="46" spans="1:18" ht="27" hidden="1" thickBot="1" x14ac:dyDescent="0.45">
      <c r="A46" s="8"/>
      <c r="B46" s="8"/>
      <c r="C46" s="59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60"/>
    </row>
    <row r="47" spans="1:18" ht="3.75" hidden="1" customHeight="1" thickBot="1" x14ac:dyDescent="0.45">
      <c r="A47" s="8"/>
      <c r="B47" s="8"/>
      <c r="C47" s="59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60"/>
    </row>
    <row r="48" spans="1:18" ht="2.25" hidden="1" customHeight="1" thickTop="1" thickBot="1" x14ac:dyDescent="0.45">
      <c r="A48" s="8"/>
      <c r="B48" s="8"/>
      <c r="C48" s="59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60"/>
    </row>
    <row r="49" spans="1:18" ht="132.75" thickTop="1" thickBot="1" x14ac:dyDescent="0.45">
      <c r="A49" s="61" t="s">
        <v>1</v>
      </c>
      <c r="B49" s="61" t="s">
        <v>39</v>
      </c>
      <c r="C49" s="62" t="s">
        <v>94</v>
      </c>
      <c r="D49" s="52" t="s">
        <v>26</v>
      </c>
      <c r="E49" s="53" t="s">
        <v>27</v>
      </c>
      <c r="F49" s="54" t="s">
        <v>28</v>
      </c>
      <c r="G49" s="53" t="s">
        <v>29</v>
      </c>
      <c r="H49" s="54" t="s">
        <v>30</v>
      </c>
      <c r="I49" s="53" t="s">
        <v>31</v>
      </c>
      <c r="J49" s="54" t="s">
        <v>32</v>
      </c>
      <c r="K49" s="53" t="s">
        <v>33</v>
      </c>
      <c r="L49" s="54" t="s">
        <v>34</v>
      </c>
      <c r="M49" s="53" t="s">
        <v>35</v>
      </c>
      <c r="N49" s="54" t="s">
        <v>36</v>
      </c>
      <c r="O49" s="53" t="s">
        <v>37</v>
      </c>
      <c r="P49" s="63" t="s">
        <v>95</v>
      </c>
      <c r="Q49" s="64" t="s">
        <v>44</v>
      </c>
    </row>
    <row r="50" spans="1:18" ht="75.75" customHeight="1" thickBot="1" x14ac:dyDescent="0.3">
      <c r="A50" s="65" t="s">
        <v>3</v>
      </c>
      <c r="B50" s="69" t="s">
        <v>69</v>
      </c>
      <c r="C50" s="66">
        <v>4000</v>
      </c>
      <c r="D50" s="17"/>
      <c r="E50" s="36"/>
      <c r="F50" s="37">
        <v>1500</v>
      </c>
      <c r="G50" s="36"/>
      <c r="H50" s="37">
        <v>500</v>
      </c>
      <c r="I50" s="36">
        <v>800</v>
      </c>
      <c r="J50" s="37"/>
      <c r="K50" s="36"/>
      <c r="L50" s="37"/>
      <c r="M50" s="36"/>
      <c r="N50" s="37">
        <v>518</v>
      </c>
      <c r="O50" s="36"/>
      <c r="P50" s="19">
        <f t="shared" ref="P50:P57" si="2">SUM(D50:O50)</f>
        <v>3318</v>
      </c>
      <c r="Q50" s="42" cm="1">
        <f t="array" ref="Q50">SUM(D50:O50/C50)</f>
        <v>0.8294999999999999</v>
      </c>
      <c r="R50" s="59"/>
    </row>
    <row r="51" spans="1:18" ht="45" customHeight="1" thickBot="1" x14ac:dyDescent="0.3">
      <c r="A51" s="67" t="s">
        <v>4</v>
      </c>
      <c r="B51" s="69" t="s">
        <v>70</v>
      </c>
      <c r="C51" s="66">
        <v>5500</v>
      </c>
      <c r="D51" s="17"/>
      <c r="E51" s="36">
        <v>1000</v>
      </c>
      <c r="F51" s="37"/>
      <c r="G51" s="36">
        <v>1500</v>
      </c>
      <c r="H51" s="37"/>
      <c r="I51" s="36"/>
      <c r="J51" s="37"/>
      <c r="K51" s="40"/>
      <c r="L51" s="37">
        <v>2000</v>
      </c>
      <c r="M51" s="36"/>
      <c r="N51" s="37"/>
      <c r="O51" s="36">
        <v>300</v>
      </c>
      <c r="P51" s="19">
        <f t="shared" si="2"/>
        <v>4800</v>
      </c>
      <c r="Q51" s="38" cm="1">
        <f t="array" ref="Q51">SUM(D51:O51/C51)</f>
        <v>0.87272727272727268</v>
      </c>
      <c r="R51" s="59"/>
    </row>
    <row r="52" spans="1:18" ht="45.75" customHeight="1" thickBot="1" x14ac:dyDescent="0.3">
      <c r="A52" s="134" t="s">
        <v>5</v>
      </c>
      <c r="B52" s="135" t="s">
        <v>49</v>
      </c>
      <c r="C52" s="136">
        <v>4000</v>
      </c>
      <c r="D52" s="106"/>
      <c r="E52" s="107">
        <v>500</v>
      </c>
      <c r="F52" s="108"/>
      <c r="G52" s="107">
        <v>500</v>
      </c>
      <c r="H52" s="108">
        <v>1000</v>
      </c>
      <c r="I52" s="107"/>
      <c r="J52" s="108">
        <v>1000</v>
      </c>
      <c r="K52" s="107"/>
      <c r="L52" s="108"/>
      <c r="M52" s="107">
        <v>1000</v>
      </c>
      <c r="N52" s="108"/>
      <c r="O52" s="107"/>
      <c r="P52" s="105">
        <f t="shared" si="2"/>
        <v>4000</v>
      </c>
      <c r="Q52" s="109" cm="1">
        <f t="array" ref="Q52">SUM(D52:O52/C52)</f>
        <v>1</v>
      </c>
      <c r="R52" s="59"/>
    </row>
    <row r="53" spans="1:18" ht="56.25" customHeight="1" thickBot="1" x14ac:dyDescent="0.3">
      <c r="A53" s="137" t="s">
        <v>7</v>
      </c>
      <c r="B53" s="116" t="s">
        <v>71</v>
      </c>
      <c r="C53" s="138">
        <v>1500</v>
      </c>
      <c r="D53" s="113"/>
      <c r="E53" s="105"/>
      <c r="F53" s="114">
        <v>300</v>
      </c>
      <c r="G53" s="105"/>
      <c r="H53" s="114">
        <v>500</v>
      </c>
      <c r="I53" s="105">
        <v>700</v>
      </c>
      <c r="J53" s="114"/>
      <c r="K53" s="105"/>
      <c r="L53" s="114"/>
      <c r="M53" s="105"/>
      <c r="N53" s="114"/>
      <c r="O53" s="139"/>
      <c r="P53" s="105">
        <f t="shared" si="2"/>
        <v>1500</v>
      </c>
      <c r="Q53" s="109" cm="1">
        <f t="array" ref="Q53">SUM(D53:O53/C53)</f>
        <v>1</v>
      </c>
      <c r="R53" s="59"/>
    </row>
    <row r="54" spans="1:18" ht="62.25" customHeight="1" thickBot="1" x14ac:dyDescent="0.3">
      <c r="A54" s="134" t="s">
        <v>8</v>
      </c>
      <c r="B54" s="116" t="s">
        <v>40</v>
      </c>
      <c r="C54" s="138">
        <v>5500</v>
      </c>
      <c r="D54" s="106"/>
      <c r="E54" s="107"/>
      <c r="F54" s="108"/>
      <c r="G54" s="107"/>
      <c r="H54" s="108">
        <v>1800</v>
      </c>
      <c r="I54" s="107"/>
      <c r="J54" s="108">
        <v>2000</v>
      </c>
      <c r="K54" s="107"/>
      <c r="L54" s="108">
        <v>600</v>
      </c>
      <c r="M54" s="107">
        <v>600</v>
      </c>
      <c r="N54" s="108"/>
      <c r="O54" s="105"/>
      <c r="P54" s="105">
        <f t="shared" si="2"/>
        <v>5000</v>
      </c>
      <c r="Q54" s="109" cm="1">
        <f t="array" ref="Q54">SUM(D54:O54/C54)</f>
        <v>0.90909090909090917</v>
      </c>
      <c r="R54" s="59"/>
    </row>
    <row r="55" spans="1:18" ht="67.5" customHeight="1" thickBot="1" x14ac:dyDescent="0.3">
      <c r="A55" s="137" t="s">
        <v>9</v>
      </c>
      <c r="B55" s="116" t="s">
        <v>72</v>
      </c>
      <c r="C55" s="138">
        <v>4000</v>
      </c>
      <c r="D55" s="113"/>
      <c r="E55" s="105">
        <v>800</v>
      </c>
      <c r="F55" s="114"/>
      <c r="G55" s="105"/>
      <c r="H55" s="114"/>
      <c r="I55" s="105"/>
      <c r="J55" s="114"/>
      <c r="K55" s="105"/>
      <c r="L55" s="114"/>
      <c r="M55" s="105"/>
      <c r="N55" s="114"/>
      <c r="O55" s="139"/>
      <c r="P55" s="105">
        <f t="shared" si="2"/>
        <v>800</v>
      </c>
      <c r="Q55" s="109" cm="1">
        <f t="array" ref="Q55">SUM(D55:O55/C55)</f>
        <v>0.2</v>
      </c>
      <c r="R55" s="59"/>
    </row>
    <row r="56" spans="1:18" ht="67.5" customHeight="1" thickBot="1" x14ac:dyDescent="0.3">
      <c r="A56" s="103" t="s">
        <v>10</v>
      </c>
      <c r="B56" s="116" t="s">
        <v>99</v>
      </c>
      <c r="C56" s="138">
        <v>1100</v>
      </c>
      <c r="D56" s="123">
        <v>864.56</v>
      </c>
      <c r="E56" s="115"/>
      <c r="F56" s="124"/>
      <c r="G56" s="115"/>
      <c r="H56" s="124"/>
      <c r="I56" s="115">
        <v>100</v>
      </c>
      <c r="J56" s="124"/>
      <c r="K56" s="115"/>
      <c r="L56" s="124"/>
      <c r="M56" s="115"/>
      <c r="N56" s="124"/>
      <c r="O56" s="140"/>
      <c r="P56" s="105">
        <f t="shared" si="2"/>
        <v>964.56</v>
      </c>
      <c r="Q56" s="109" cm="1">
        <f t="array" ref="Q56">SUM(D56:O56/C56)</f>
        <v>0.87687272727272725</v>
      </c>
      <c r="R56" s="59"/>
    </row>
    <row r="57" spans="1:18" ht="33.75" customHeight="1" thickBot="1" x14ac:dyDescent="0.3">
      <c r="A57" s="134" t="s">
        <v>12</v>
      </c>
      <c r="B57" s="116" t="s">
        <v>73</v>
      </c>
      <c r="C57" s="138">
        <v>400</v>
      </c>
      <c r="D57" s="123"/>
      <c r="E57" s="115"/>
      <c r="F57" s="124"/>
      <c r="G57" s="115"/>
      <c r="H57" s="124"/>
      <c r="I57" s="115"/>
      <c r="J57" s="124"/>
      <c r="K57" s="141"/>
      <c r="L57" s="124">
        <v>400</v>
      </c>
      <c r="M57" s="115"/>
      <c r="N57" s="124"/>
      <c r="O57" s="140"/>
      <c r="P57" s="105">
        <f t="shared" si="2"/>
        <v>400</v>
      </c>
      <c r="Q57" s="109" cm="1">
        <f t="array" ref="Q57">SUM(D57:O57/C57)</f>
        <v>1</v>
      </c>
      <c r="R57" s="59"/>
    </row>
    <row r="58" spans="1:18" ht="34.5" customHeight="1" thickBot="1" x14ac:dyDescent="0.45">
      <c r="A58" s="68"/>
      <c r="B58" s="69" t="s">
        <v>48</v>
      </c>
      <c r="C58" s="19">
        <f>SUM(C50:C57)</f>
        <v>26000</v>
      </c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39"/>
      <c r="P58" s="19">
        <f>SUM(P50:P57)</f>
        <v>20782.560000000001</v>
      </c>
      <c r="Q58" s="42">
        <f>SUM(P58/C58)</f>
        <v>0.79932923076923079</v>
      </c>
    </row>
    <row r="61" spans="1:18" ht="15.75" thickBot="1" x14ac:dyDescent="0.3"/>
    <row r="62" spans="1:18" ht="27" thickBot="1" x14ac:dyDescent="0.45">
      <c r="A62" s="88" t="s">
        <v>41</v>
      </c>
      <c r="B62" s="81"/>
      <c r="C62" s="9" t="s">
        <v>74</v>
      </c>
      <c r="D62" s="10" t="s">
        <v>75</v>
      </c>
      <c r="E62" s="9" t="s">
        <v>76</v>
      </c>
      <c r="F62" s="10" t="s">
        <v>77</v>
      </c>
      <c r="G62" s="9" t="s">
        <v>78</v>
      </c>
      <c r="H62" s="10" t="s">
        <v>79</v>
      </c>
      <c r="I62" s="9" t="s">
        <v>80</v>
      </c>
      <c r="J62" s="10" t="s">
        <v>81</v>
      </c>
      <c r="K62" s="11" t="s">
        <v>83</v>
      </c>
      <c r="L62" s="11" t="s">
        <v>84</v>
      </c>
      <c r="M62" s="11" t="s">
        <v>85</v>
      </c>
      <c r="N62" s="11" t="s">
        <v>86</v>
      </c>
      <c r="O62" s="11" t="s">
        <v>48</v>
      </c>
      <c r="P62" s="27"/>
    </row>
    <row r="63" spans="1:18" s="5" customFormat="1" ht="36.75" customHeight="1" thickBot="1" x14ac:dyDescent="0.3">
      <c r="A63" s="28" t="s">
        <v>3</v>
      </c>
      <c r="B63" s="12" t="s">
        <v>51</v>
      </c>
      <c r="C63" s="21"/>
      <c r="D63" s="22"/>
      <c r="E63" s="22">
        <v>1700</v>
      </c>
      <c r="F63" s="22"/>
      <c r="G63" s="22">
        <v>2960</v>
      </c>
      <c r="H63" s="22"/>
      <c r="I63" s="22"/>
      <c r="J63" s="22"/>
      <c r="K63" s="22"/>
      <c r="L63" s="23"/>
      <c r="M63" s="22">
        <v>1922.65</v>
      </c>
      <c r="N63" s="22">
        <v>1759.53</v>
      </c>
      <c r="O63" s="20">
        <f>SUM(C63:N63)</f>
        <v>8342.18</v>
      </c>
      <c r="P63" s="133"/>
    </row>
    <row r="64" spans="1:18" ht="27" thickBot="1" x14ac:dyDescent="0.3">
      <c r="A64" s="10" t="s">
        <v>4</v>
      </c>
      <c r="B64" s="13" t="s">
        <v>82</v>
      </c>
      <c r="C64" s="17"/>
      <c r="D64" s="19"/>
      <c r="E64" s="19"/>
      <c r="F64" s="19">
        <v>1194.51</v>
      </c>
      <c r="G64" s="19"/>
      <c r="H64" s="19"/>
      <c r="I64" s="19">
        <v>1194.51</v>
      </c>
      <c r="J64" s="19"/>
      <c r="K64" s="19">
        <v>1194.51</v>
      </c>
      <c r="L64" s="19"/>
      <c r="M64" s="19">
        <v>1194.51</v>
      </c>
      <c r="N64" s="19"/>
      <c r="O64" s="20">
        <f t="shared" ref="O64:O71" si="3">SUM(C64:N64)</f>
        <v>4778.04</v>
      </c>
      <c r="P64" s="59"/>
    </row>
    <row r="65" spans="1:16" ht="27" thickBot="1" x14ac:dyDescent="0.3">
      <c r="A65" s="28" t="s">
        <v>5</v>
      </c>
      <c r="B65" s="13" t="s">
        <v>104</v>
      </c>
      <c r="C65" s="17"/>
      <c r="D65" s="19"/>
      <c r="E65" s="19"/>
      <c r="F65" s="19"/>
      <c r="G65" s="19">
        <v>1592.75</v>
      </c>
      <c r="H65" s="19"/>
      <c r="I65" s="19">
        <v>1592.75</v>
      </c>
      <c r="J65" s="19"/>
      <c r="K65" s="19"/>
      <c r="L65" s="19"/>
      <c r="M65" s="19">
        <v>1592.75</v>
      </c>
      <c r="N65" s="19">
        <v>1592.75</v>
      </c>
      <c r="O65" s="20">
        <f t="shared" si="3"/>
        <v>6371</v>
      </c>
      <c r="P65" s="59"/>
    </row>
    <row r="66" spans="1:16" ht="30.75" customHeight="1" thickBot="1" x14ac:dyDescent="0.3">
      <c r="A66" s="10" t="s">
        <v>7</v>
      </c>
      <c r="B66" s="14" t="s">
        <v>50</v>
      </c>
      <c r="C66" s="17">
        <f>2377+5023.81</f>
        <v>7400.81</v>
      </c>
      <c r="D66" s="19">
        <v>2000</v>
      </c>
      <c r="E66" s="19"/>
      <c r="F66" s="19"/>
      <c r="G66" s="19">
        <v>8939.7000000000007</v>
      </c>
      <c r="H66" s="19"/>
      <c r="I66" s="19"/>
      <c r="J66" s="19"/>
      <c r="K66" s="19"/>
      <c r="L66" s="19"/>
      <c r="M66" s="19">
        <v>2500</v>
      </c>
      <c r="N66" s="19">
        <v>500</v>
      </c>
      <c r="O66" s="20">
        <f t="shared" si="3"/>
        <v>21340.510000000002</v>
      </c>
      <c r="P66" s="59"/>
    </row>
    <row r="67" spans="1:16" ht="28.5" customHeight="1" thickBot="1" x14ac:dyDescent="0.3">
      <c r="A67" s="28" t="s">
        <v>8</v>
      </c>
      <c r="B67" s="16" t="s">
        <v>87</v>
      </c>
      <c r="C67" s="17"/>
      <c r="D67" s="19"/>
      <c r="E67" s="19"/>
      <c r="F67" s="19">
        <v>600</v>
      </c>
      <c r="G67" s="19"/>
      <c r="H67" s="19"/>
      <c r="I67" s="19"/>
      <c r="J67" s="19"/>
      <c r="K67" s="19"/>
      <c r="L67" s="19"/>
      <c r="M67" s="19"/>
      <c r="N67" s="19"/>
      <c r="O67" s="20">
        <f t="shared" si="3"/>
        <v>600</v>
      </c>
      <c r="P67" s="59"/>
    </row>
    <row r="68" spans="1:16" ht="27" thickBot="1" x14ac:dyDescent="0.3">
      <c r="A68" s="10" t="s">
        <v>9</v>
      </c>
      <c r="B68" s="15" t="s">
        <v>103</v>
      </c>
      <c r="C68" s="18"/>
      <c r="D68" s="19"/>
      <c r="E68" s="19"/>
      <c r="F68" s="19">
        <v>663</v>
      </c>
      <c r="G68" s="19"/>
      <c r="H68" s="19"/>
      <c r="I68" s="19"/>
      <c r="J68" s="19"/>
      <c r="K68" s="19"/>
      <c r="L68" s="19"/>
      <c r="M68" s="19"/>
      <c r="N68" s="19"/>
      <c r="O68" s="20">
        <f t="shared" si="3"/>
        <v>663</v>
      </c>
      <c r="P68" s="59"/>
    </row>
    <row r="69" spans="1:16" ht="27" thickBot="1" x14ac:dyDescent="0.3">
      <c r="A69" s="28" t="s">
        <v>10</v>
      </c>
      <c r="B69" s="15" t="s">
        <v>102</v>
      </c>
      <c r="C69" s="18"/>
      <c r="D69" s="19"/>
      <c r="E69" s="19"/>
      <c r="F69" s="19">
        <v>600</v>
      </c>
      <c r="G69" s="19"/>
      <c r="H69" s="19"/>
      <c r="I69" s="19"/>
      <c r="J69" s="19"/>
      <c r="K69" s="19"/>
      <c r="L69" s="19"/>
      <c r="M69" s="19"/>
      <c r="N69" s="19"/>
      <c r="O69" s="20">
        <f t="shared" si="3"/>
        <v>600</v>
      </c>
      <c r="P69" s="59"/>
    </row>
    <row r="70" spans="1:16" ht="27" thickBot="1" x14ac:dyDescent="0.3">
      <c r="A70" s="10" t="s">
        <v>12</v>
      </c>
      <c r="B70" s="15" t="s">
        <v>101</v>
      </c>
      <c r="C70" s="18"/>
      <c r="D70" s="19"/>
      <c r="E70" s="19"/>
      <c r="F70" s="19">
        <v>600</v>
      </c>
      <c r="G70" s="19"/>
      <c r="H70" s="19"/>
      <c r="I70" s="19"/>
      <c r="J70" s="19"/>
      <c r="K70" s="19"/>
      <c r="L70" s="19"/>
      <c r="M70" s="19"/>
      <c r="N70" s="19"/>
      <c r="O70" s="20">
        <f t="shared" si="3"/>
        <v>600</v>
      </c>
      <c r="P70" s="59"/>
    </row>
    <row r="71" spans="1:16" ht="27" thickBot="1" x14ac:dyDescent="0.3">
      <c r="A71" s="28" t="s">
        <v>13</v>
      </c>
      <c r="B71" s="15" t="s">
        <v>105</v>
      </c>
      <c r="C71" s="18"/>
      <c r="D71" s="19"/>
      <c r="E71" s="19"/>
      <c r="F71" s="19"/>
      <c r="G71" s="19">
        <v>500</v>
      </c>
      <c r="H71" s="19"/>
      <c r="I71" s="19"/>
      <c r="J71" s="19"/>
      <c r="K71" s="19"/>
      <c r="L71" s="19"/>
      <c r="M71" s="19"/>
      <c r="N71" s="19"/>
      <c r="O71" s="20">
        <f t="shared" si="3"/>
        <v>500</v>
      </c>
      <c r="P71" s="59"/>
    </row>
    <row r="72" spans="1:16" ht="27" thickBot="1" x14ac:dyDescent="0.3">
      <c r="A72" s="10" t="s">
        <v>14</v>
      </c>
      <c r="B72" s="15" t="s">
        <v>111</v>
      </c>
      <c r="C72" s="18"/>
      <c r="D72" s="19"/>
      <c r="E72" s="19"/>
      <c r="F72" s="19"/>
      <c r="G72" s="19"/>
      <c r="H72" s="19"/>
      <c r="I72" s="19">
        <v>300</v>
      </c>
      <c r="J72" s="19"/>
      <c r="K72" s="19"/>
      <c r="L72" s="19"/>
      <c r="M72" s="19"/>
      <c r="N72" s="19"/>
      <c r="O72" s="20">
        <v>300</v>
      </c>
      <c r="P72" s="59"/>
    </row>
    <row r="73" spans="1:16" ht="27" thickBot="1" x14ac:dyDescent="0.3">
      <c r="A73" s="28" t="s">
        <v>15</v>
      </c>
      <c r="B73" s="15" t="s">
        <v>108</v>
      </c>
      <c r="C73" s="18"/>
      <c r="D73" s="19"/>
      <c r="E73" s="19"/>
      <c r="F73" s="19"/>
      <c r="G73" s="19"/>
      <c r="H73" s="19"/>
      <c r="I73" s="19">
        <v>300</v>
      </c>
      <c r="J73" s="19"/>
      <c r="K73" s="19"/>
      <c r="L73" s="19"/>
      <c r="M73" s="19"/>
      <c r="N73" s="19"/>
      <c r="O73" s="20">
        <v>300</v>
      </c>
      <c r="P73" s="59"/>
    </row>
    <row r="74" spans="1:16" ht="27" thickBot="1" x14ac:dyDescent="0.3">
      <c r="A74" s="28" t="s">
        <v>17</v>
      </c>
      <c r="B74" s="15" t="s">
        <v>112</v>
      </c>
      <c r="C74" s="18"/>
      <c r="D74" s="19"/>
      <c r="E74" s="19"/>
      <c r="F74" s="19"/>
      <c r="G74" s="19"/>
      <c r="H74" s="19"/>
      <c r="I74" s="19">
        <v>300</v>
      </c>
      <c r="J74" s="19"/>
      <c r="K74" s="19"/>
      <c r="L74" s="19"/>
      <c r="M74" s="19"/>
      <c r="N74" s="19"/>
      <c r="O74" s="20">
        <v>300</v>
      </c>
      <c r="P74" s="59"/>
    </row>
    <row r="75" spans="1:16" ht="27" thickBot="1" x14ac:dyDescent="0.45">
      <c r="A75" s="80" t="s">
        <v>25</v>
      </c>
      <c r="B75" s="81"/>
      <c r="C75" s="18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20">
        <f>SUM(O63:O74)</f>
        <v>44694.73</v>
      </c>
    </row>
    <row r="77" spans="1:16" ht="15.75" thickBot="1" x14ac:dyDescent="0.3"/>
    <row r="78" spans="1:16" ht="40.5" customHeight="1" thickBot="1" x14ac:dyDescent="0.3">
      <c r="B78" s="2"/>
      <c r="C78" s="100" t="s">
        <v>90</v>
      </c>
      <c r="D78" s="100"/>
      <c r="E78" s="100"/>
      <c r="F78" s="100"/>
      <c r="G78" s="100"/>
      <c r="H78" s="100"/>
      <c r="I78" s="101"/>
    </row>
    <row r="79" spans="1:16" ht="71.25" customHeight="1" thickBot="1" x14ac:dyDescent="0.3">
      <c r="B79" s="3" t="s">
        <v>0</v>
      </c>
      <c r="C79" s="91">
        <f>P30</f>
        <v>215988.4</v>
      </c>
      <c r="D79" s="92"/>
      <c r="E79" s="92"/>
      <c r="F79" s="92"/>
      <c r="G79" s="92"/>
      <c r="H79" s="92"/>
      <c r="I79" s="93"/>
    </row>
    <row r="80" spans="1:16" ht="36.75" customHeight="1" thickBot="1" x14ac:dyDescent="0.3">
      <c r="B80" s="4" t="s">
        <v>38</v>
      </c>
      <c r="C80" s="91">
        <f>P42</f>
        <v>11395</v>
      </c>
      <c r="D80" s="92"/>
      <c r="E80" s="92"/>
      <c r="F80" s="92"/>
      <c r="G80" s="92"/>
      <c r="H80" s="92"/>
      <c r="I80" s="93"/>
    </row>
    <row r="81" spans="2:16" ht="36.75" customHeight="1" thickBot="1" x14ac:dyDescent="0.3">
      <c r="B81" s="3" t="s">
        <v>47</v>
      </c>
      <c r="C81" s="91">
        <f>P58</f>
        <v>20782.560000000001</v>
      </c>
      <c r="D81" s="92"/>
      <c r="E81" s="92"/>
      <c r="F81" s="92"/>
      <c r="G81" s="92"/>
      <c r="H81" s="92"/>
      <c r="I81" s="93"/>
    </row>
    <row r="82" spans="2:16" ht="39.75" customHeight="1" thickBot="1" x14ac:dyDescent="0.3">
      <c r="B82" s="4" t="s">
        <v>41</v>
      </c>
      <c r="C82" s="91">
        <f>O75</f>
        <v>44694.73</v>
      </c>
      <c r="D82" s="92"/>
      <c r="E82" s="92"/>
      <c r="F82" s="92"/>
      <c r="G82" s="92"/>
      <c r="H82" s="92"/>
      <c r="I82" s="93"/>
    </row>
    <row r="83" spans="2:16" x14ac:dyDescent="0.25">
      <c r="B83" s="89" t="s">
        <v>25</v>
      </c>
      <c r="C83" s="94">
        <f>SUM(C79:I82)</f>
        <v>292860.69</v>
      </c>
      <c r="D83" s="95"/>
      <c r="E83" s="95"/>
      <c r="F83" s="95"/>
      <c r="G83" s="95"/>
      <c r="H83" s="95"/>
      <c r="I83" s="96"/>
    </row>
    <row r="84" spans="2:16" ht="15.75" thickBot="1" x14ac:dyDescent="0.3">
      <c r="B84" s="90"/>
      <c r="C84" s="97"/>
      <c r="D84" s="98"/>
      <c r="E84" s="98"/>
      <c r="F84" s="98"/>
      <c r="G84" s="98"/>
      <c r="H84" s="98"/>
      <c r="I84" s="99"/>
    </row>
    <row r="90" spans="2:16" x14ac:dyDescent="0.25">
      <c r="P90" s="1"/>
    </row>
  </sheetData>
  <mergeCells count="13">
    <mergeCell ref="B83:B84"/>
    <mergeCell ref="C81:I81"/>
    <mergeCell ref="C82:I82"/>
    <mergeCell ref="C83:I84"/>
    <mergeCell ref="C78:I78"/>
    <mergeCell ref="C79:I79"/>
    <mergeCell ref="C80:I80"/>
    <mergeCell ref="A1:C1"/>
    <mergeCell ref="A34:C34"/>
    <mergeCell ref="A75:B75"/>
    <mergeCell ref="A2:C2"/>
    <mergeCell ref="A45:C45"/>
    <mergeCell ref="A62:B62"/>
  </mergeCells>
  <phoneticPr fontId="1" type="noConversion"/>
  <pageMargins left="0.25" right="0.25" top="0.75" bottom="0.75" header="0.3" footer="0.3"/>
  <pageSetup paperSize="9" scale="2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workbookViewId="0">
      <selection activeCell="C32" sqref="C32"/>
    </sheetView>
  </sheetViews>
  <sheetFormatPr defaultRowHeight="15" x14ac:dyDescent="0.25"/>
  <cols>
    <col min="1" max="1" width="20.28515625" bestFit="1" customWidth="1"/>
    <col min="2" max="2" width="15.5703125" customWidth="1"/>
    <col min="3" max="3" width="17.42578125" bestFit="1" customWidth="1"/>
    <col min="4" max="4" width="16.85546875" customWidth="1"/>
  </cols>
  <sheetData>
    <row r="1" spans="1:3" ht="15.75" thickBot="1" x14ac:dyDescent="0.3">
      <c r="A1" s="102" t="s">
        <v>116</v>
      </c>
      <c r="B1" s="102"/>
      <c r="C1" s="102"/>
    </row>
    <row r="2" spans="1:3" ht="15.75" thickBot="1" x14ac:dyDescent="0.3">
      <c r="A2" s="73" t="s">
        <v>115</v>
      </c>
      <c r="B2" s="73" t="s">
        <v>114</v>
      </c>
      <c r="C2" s="73" t="s">
        <v>113</v>
      </c>
    </row>
    <row r="3" spans="1:3" ht="15.75" thickBot="1" x14ac:dyDescent="0.3">
      <c r="A3" s="25" t="s">
        <v>88</v>
      </c>
      <c r="B3" s="24">
        <v>23181.25</v>
      </c>
      <c r="C3" s="25" t="s">
        <v>117</v>
      </c>
    </row>
    <row r="4" spans="1:3" ht="15.75" thickBot="1" x14ac:dyDescent="0.3">
      <c r="A4" s="25" t="s">
        <v>88</v>
      </c>
      <c r="B4" s="24">
        <v>300</v>
      </c>
      <c r="C4" s="25" t="s">
        <v>118</v>
      </c>
    </row>
    <row r="5" spans="1:3" ht="15.75" thickBot="1" x14ac:dyDescent="0.3">
      <c r="A5" s="25" t="s">
        <v>88</v>
      </c>
      <c r="B5" s="24">
        <v>500</v>
      </c>
      <c r="C5" s="25" t="s">
        <v>119</v>
      </c>
    </row>
    <row r="6" spans="1:3" ht="15.75" thickBot="1" x14ac:dyDescent="0.3">
      <c r="A6" s="25" t="s">
        <v>88</v>
      </c>
      <c r="B6" s="24">
        <v>300</v>
      </c>
      <c r="C6" s="25" t="s">
        <v>120</v>
      </c>
    </row>
    <row r="7" spans="1:3" ht="15.75" thickBot="1" x14ac:dyDescent="0.3">
      <c r="A7" s="25" t="s">
        <v>89</v>
      </c>
      <c r="B7" s="24">
        <v>1000</v>
      </c>
      <c r="C7" s="25" t="s">
        <v>119</v>
      </c>
    </row>
    <row r="8" spans="1:3" ht="15.75" thickBot="1" x14ac:dyDescent="0.3">
      <c r="A8" s="25" t="s">
        <v>89</v>
      </c>
      <c r="B8" s="24">
        <v>20000</v>
      </c>
      <c r="C8" s="25" t="s">
        <v>121</v>
      </c>
    </row>
    <row r="9" spans="1:3" ht="15.75" thickBot="1" x14ac:dyDescent="0.3">
      <c r="A9" s="25" t="s">
        <v>89</v>
      </c>
      <c r="B9" s="24">
        <v>300</v>
      </c>
      <c r="C9" s="25" t="s">
        <v>120</v>
      </c>
    </row>
    <row r="10" spans="1:3" ht="15.75" thickBot="1" x14ac:dyDescent="0.3">
      <c r="A10" s="25" t="s">
        <v>123</v>
      </c>
      <c r="B10" s="24">
        <f>B3+B4+B5+B6</f>
        <v>24281.25</v>
      </c>
      <c r="C10" s="25"/>
    </row>
    <row r="11" spans="1:3" ht="15.75" thickBot="1" x14ac:dyDescent="0.3">
      <c r="A11" s="25" t="s">
        <v>122</v>
      </c>
      <c r="B11" s="24">
        <f>B7+B8+B9</f>
        <v>21300</v>
      </c>
      <c r="C11" s="25"/>
    </row>
  </sheetData>
  <mergeCells count="1">
    <mergeCell ref="A1:C1"/>
  </mergeCells>
  <phoneticPr fontId="7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Udruge</vt:lpstr>
      <vt:lpstr>Župe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vjezb</dc:creator>
  <cp:lastModifiedBy>Vježbenik Otok</cp:lastModifiedBy>
  <cp:lastPrinted>2025-02-10T10:09:45Z</cp:lastPrinted>
  <dcterms:created xsi:type="dcterms:W3CDTF">2020-04-17T07:10:48Z</dcterms:created>
  <dcterms:modified xsi:type="dcterms:W3CDTF">2025-02-10T11:22:15Z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2022-09-23T08:46:56Z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7d92b0d6-7bf2-4cc1-aaea-80d9993beef6</vt:lpwstr>
  </property>
  <property fmtid="{D5CDD505-2E9C-101B-9397-08002B2CF9AE}" pid="7" name="MSIP_Label_defa4170-0d19-0005-0004-bc88714345d2_ActionId">
    <vt:lpwstr>9f69e853-d596-48b0-8990-30aaeb6d6d65</vt:lpwstr>
  </property>
  <property fmtid="{D5CDD505-2E9C-101B-9397-08002B2CF9AE}" pid="8" name="MSIP_Label_defa4170-0d19-0005-0004-bc88714345d2_ContentBits">
    <vt:lpwstr>0</vt:lpwstr>
  </property>
</Properties>
</file>