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jezb\OneDrive\Radna površina\UDRUGE 2022 - 2023\"/>
    </mc:Choice>
  </mc:AlternateContent>
  <xr:revisionPtr revIDLastSave="0" documentId="13_ncr:1_{0F00600A-2AD1-4948-B95A-AA8F2C4304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druge" sheetId="1" r:id="rId1"/>
    <sheet name="Župe" sheetId="2" r:id="rId2"/>
  </sheets>
  <calcPr calcId="181029"/>
</workbook>
</file>

<file path=xl/calcChain.xml><?xml version="1.0" encoding="utf-8"?>
<calcChain xmlns="http://schemas.openxmlformats.org/spreadsheetml/2006/main">
  <c r="M14" i="1" l="1"/>
  <c r="E13" i="1"/>
  <c r="G86" i="1"/>
  <c r="G85" i="1"/>
  <c r="G87" i="1" s="1"/>
  <c r="C103" i="1" s="1"/>
  <c r="O93" i="1"/>
  <c r="O92" i="1"/>
  <c r="L91" i="1"/>
  <c r="K91" i="1"/>
  <c r="G91" i="1"/>
  <c r="O90" i="1"/>
  <c r="D16" i="1"/>
  <c r="C101" i="1" l="1"/>
  <c r="O91" i="1"/>
  <c r="C102" i="1" s="1"/>
  <c r="O94" i="1" l="1"/>
  <c r="P39" i="1"/>
  <c r="C98" i="1" s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5" i="1"/>
  <c r="P35" i="1"/>
  <c r="P37" i="1"/>
  <c r="P38" i="1"/>
  <c r="P34" i="1"/>
  <c r="P48" i="1"/>
  <c r="P49" i="1"/>
  <c r="P50" i="1"/>
  <c r="P51" i="1"/>
  <c r="P52" i="1"/>
  <c r="P53" i="1"/>
  <c r="P54" i="1"/>
  <c r="P55" i="1"/>
  <c r="P56" i="1"/>
  <c r="P47" i="1"/>
  <c r="O75" i="1"/>
  <c r="O76" i="1"/>
  <c r="O77" i="1"/>
  <c r="O78" i="1"/>
  <c r="O79" i="1"/>
  <c r="O80" i="1"/>
  <c r="O81" i="1"/>
  <c r="P36" i="1"/>
  <c r="O63" i="1"/>
  <c r="O64" i="1"/>
  <c r="O65" i="1"/>
  <c r="O66" i="1"/>
  <c r="O67" i="1"/>
  <c r="O68" i="1"/>
  <c r="O69" i="1"/>
  <c r="O70" i="1"/>
  <c r="O71" i="1"/>
  <c r="O72" i="1"/>
  <c r="O73" i="1"/>
  <c r="O74" i="1"/>
  <c r="O62" i="1"/>
  <c r="C57" i="1"/>
  <c r="C28" i="1"/>
  <c r="C39" i="1"/>
  <c r="O82" i="1" l="1"/>
  <c r="C100" i="1" s="1"/>
  <c r="P28" i="1"/>
  <c r="P57" i="1"/>
  <c r="C99" i="1" s="1"/>
  <c r="Q13" i="1"/>
  <c r="Q15" i="1"/>
  <c r="C97" i="1" l="1"/>
  <c r="C104" i="1" s="1"/>
</calcChain>
</file>

<file path=xl/sharedStrings.xml><?xml version="1.0" encoding="utf-8"?>
<sst xmlns="http://schemas.openxmlformats.org/spreadsheetml/2006/main" count="229" uniqueCount="140">
  <si>
    <t>ŠPORT</t>
  </si>
  <si>
    <t>Rb.</t>
  </si>
  <si>
    <t>Naziv udruge</t>
  </si>
  <si>
    <t>1.</t>
  </si>
  <si>
    <t>2.</t>
  </si>
  <si>
    <t>Kickboxing klub Otok</t>
  </si>
  <si>
    <t>3.</t>
  </si>
  <si>
    <t>Konjogojska udruga "Čilaš"</t>
  </si>
  <si>
    <t>4.</t>
  </si>
  <si>
    <t>5.</t>
  </si>
  <si>
    <t>6.</t>
  </si>
  <si>
    <t>Lovačko društvo "Jelen" Komletinci</t>
  </si>
  <si>
    <t>7.</t>
  </si>
  <si>
    <t>Lovačko društvo "Jelen" Otok</t>
  </si>
  <si>
    <t>8.</t>
  </si>
  <si>
    <t>9.</t>
  </si>
  <si>
    <t>10.</t>
  </si>
  <si>
    <t>11.</t>
  </si>
  <si>
    <t>Pikado klub Otok</t>
  </si>
  <si>
    <t>12.</t>
  </si>
  <si>
    <t xml:space="preserve">Šahovski klub Komletinci </t>
  </si>
  <si>
    <t>13.</t>
  </si>
  <si>
    <t>14.</t>
  </si>
  <si>
    <t>15.</t>
  </si>
  <si>
    <t>16.</t>
  </si>
  <si>
    <t>Taekwondo klub "Otok"</t>
  </si>
  <si>
    <t>17.</t>
  </si>
  <si>
    <t>UKUPNO:</t>
  </si>
  <si>
    <t xml:space="preserve">Siječanj </t>
  </si>
  <si>
    <t>Veljača</t>
  </si>
  <si>
    <t xml:space="preserve">Ožujak 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</si>
  <si>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</si>
  <si>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</si>
  <si>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</si>
  <si>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</si>
  <si>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</si>
  <si>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</si>
  <si>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</si>
  <si>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</si>
  <si>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</si>
  <si>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KULTURA I TEHNIČKA KULTURA</t>
  </si>
  <si>
    <t xml:space="preserve">Naziv udruge </t>
  </si>
  <si>
    <t>Gradska udruga umirovljenika VSŽ Otok</t>
  </si>
  <si>
    <t xml:space="preserve">ISPLAĆENO PO ODLUCI GRADONAČELNIKA </t>
  </si>
  <si>
    <t>18.</t>
  </si>
  <si>
    <t>Odobreni iznos 2021.</t>
  </si>
  <si>
    <t>Kulturno umjetničko društvo "Josip Lovretić" Otok</t>
  </si>
  <si>
    <t>Kulturno umjetničko društvo "Filipovčice" Komletinci</t>
  </si>
  <si>
    <t>SOCIJALNA SKRB I ZDRAVSTVENA ZAŠTITA</t>
  </si>
  <si>
    <t>UKUPNO</t>
  </si>
  <si>
    <t>Udruga žena Komletinci</t>
  </si>
  <si>
    <t>Airsoft udruga ''Angels''</t>
  </si>
  <si>
    <t>UKUPNO ISPLAĆENO U 2021.</t>
  </si>
  <si>
    <t>DVD OTOK</t>
  </si>
  <si>
    <t>DVD KOMLETINCI</t>
  </si>
  <si>
    <t>NK OTOK spremištar</t>
  </si>
  <si>
    <t>NK SLAVONAC spremištar</t>
  </si>
  <si>
    <t>19.</t>
  </si>
  <si>
    <t>20.</t>
  </si>
  <si>
    <t>21.</t>
  </si>
  <si>
    <t>22.</t>
  </si>
  <si>
    <t>Atletski klub "Otok" Otok</t>
  </si>
  <si>
    <t>Konjogojska udruga "Otok" Otok</t>
  </si>
  <si>
    <t>Košarkaški klub "Slavonac" Komletinci</t>
  </si>
  <si>
    <t>Moto klub "Gospodari vjetra" Otok</t>
  </si>
  <si>
    <t>Nogometni klub "Otok" Otok</t>
  </si>
  <si>
    <t>Nogometni klub "Slavonac" Komletinci</t>
  </si>
  <si>
    <t>Športsko ribolovno društvo ''Brežnica'' Komletinci</t>
  </si>
  <si>
    <t>Športsko ribolovno društvo "Starovirac" Otok</t>
  </si>
  <si>
    <t>Športsko ribolovno društvo "Virovi" Otok</t>
  </si>
  <si>
    <t>Teniski klub ''Otok''</t>
  </si>
  <si>
    <t xml:space="preserve">Udruga ''Slavonski biciklist'' Otok </t>
  </si>
  <si>
    <t>Udruga navijača GNK ''Dinamo'' Otok</t>
  </si>
  <si>
    <t>Udruga navijača NK Slavonac Komletinci ''Čagljevi''</t>
  </si>
  <si>
    <t>Udruga Gradski zbor Otok</t>
  </si>
  <si>
    <t xml:space="preserve">Društvo ''Naša djeca'' Otok </t>
  </si>
  <si>
    <t>Konjički klub za rekreacijsko, športsko jahanje te očuvanje tradicijske kulture Suvara Otok, Otok</t>
  </si>
  <si>
    <t>Udruga umirovljenika unutarnjih poslova VSŽ, Podružnica Grada Otoka</t>
  </si>
  <si>
    <t>Udruga dragovoljaca i veterana Domovinskog rata Republike Hrvatske</t>
  </si>
  <si>
    <t>Udruga ''Hrvatska žena'' Otok</t>
  </si>
  <si>
    <t>Udruga dragovoljaca Narodne zaštite Otok</t>
  </si>
  <si>
    <t>Odred izviđača ''Suvara'' Otok</t>
  </si>
  <si>
    <t>Udruga Mladih Grada Otoka</t>
  </si>
  <si>
    <t>Udruga Hrvatskih vojnih invalida Domovinskog rata Grad Otok</t>
  </si>
  <si>
    <t>Društvo multiple skleroze VSŽ</t>
  </si>
  <si>
    <t>1. MJ</t>
  </si>
  <si>
    <t>2. MJ</t>
  </si>
  <si>
    <t>3. MJ</t>
  </si>
  <si>
    <t>4. MJ</t>
  </si>
  <si>
    <t>5. MJ</t>
  </si>
  <si>
    <t>6. MJ</t>
  </si>
  <si>
    <t>7. MJ</t>
  </si>
  <si>
    <t>8. MJ</t>
  </si>
  <si>
    <t>OŠ VLADIMIRA NAZORA KOMLETINCI</t>
  </si>
  <si>
    <t xml:space="preserve">UDRUGA TIGAR 90/91 </t>
  </si>
  <si>
    <t>9. MJ</t>
  </si>
  <si>
    <t>10. MJ</t>
  </si>
  <si>
    <t>11.MJ</t>
  </si>
  <si>
    <t>12.MJ</t>
  </si>
  <si>
    <t>VNK SLAVONAC</t>
  </si>
  <si>
    <t xml:space="preserve">UDRUGA DJECA ZA BOLJI SVIJET </t>
  </si>
  <si>
    <t>UDRUGA ŠPORTSKO DRUŠTVO SLIJEPIH "RAVNICA"</t>
  </si>
  <si>
    <t xml:space="preserve">BLEIBURŠKI VOD </t>
  </si>
  <si>
    <t>ŽUPE 2022.</t>
  </si>
  <si>
    <t>KOMLETINCI</t>
  </si>
  <si>
    <t>OTOK</t>
  </si>
  <si>
    <t>TRAVANJ</t>
  </si>
  <si>
    <t>LIPANJ</t>
  </si>
  <si>
    <t xml:space="preserve">UDRUGA SAMOSTALNOG ZRAKOPLOVNOG VODA OSIJEK </t>
  </si>
  <si>
    <t>UDRUGA DRAGOVOLJACA I VETERANA DOMOVINSKOG RATA PODRUŽNICA VSŽ</t>
  </si>
  <si>
    <t xml:space="preserve">HR. UDRUGA RODITELJA POGINULIH </t>
  </si>
  <si>
    <t>HUMANITARNA UDRUGA BRANITELJ POMAŽE BRANITELJU</t>
  </si>
  <si>
    <t xml:space="preserve">NK PODGRAĐE </t>
  </si>
  <si>
    <t>OSNOVNA ŠKOLA OTOK</t>
  </si>
  <si>
    <t xml:space="preserve">SLAVONIJA ZA ŽIVOT </t>
  </si>
  <si>
    <t xml:space="preserve">UDRUGA GRADSKO STRELJAČKO DRUŠTVO 1887 LOKOMOTIVA </t>
  </si>
  <si>
    <t>SRPANJ</t>
  </si>
  <si>
    <t xml:space="preserve">UDRUGA BOĆARSKI KLUB VIROVI OTOK </t>
  </si>
  <si>
    <t xml:space="preserve">UDRUGA OSOBA S INVALIDITETOM SRCE </t>
  </si>
  <si>
    <t xml:space="preserve">UV 5.GARDIJSKE BRIG. SOKOLOVI </t>
  </si>
  <si>
    <t xml:space="preserve">UDRUGA RATNIH VETERANA 204. VUKOVARSKE BRIGADE </t>
  </si>
  <si>
    <t>Odobreni iznos 2022.</t>
  </si>
  <si>
    <t xml:space="preserve">SINDIKAT POLICIJE HR PU VSŽ </t>
  </si>
  <si>
    <t xml:space="preserve">ŽUPA VINKA PALLOTTIJA </t>
  </si>
  <si>
    <t xml:space="preserve">UKUPNO ISPLAĆENO </t>
  </si>
  <si>
    <t>NISU POTPISALI UGOVOR</t>
  </si>
  <si>
    <t>23.</t>
  </si>
  <si>
    <t>24.</t>
  </si>
  <si>
    <t xml:space="preserve">PRAVOSLAVNI HRVATSKE ILOK </t>
  </si>
  <si>
    <t xml:space="preserve">HUMANITARNO-KULTURNI BRANITELJSKI CENTAR VUKOVAR </t>
  </si>
  <si>
    <t>LISTOPAD</t>
  </si>
  <si>
    <t>PROSINAC</t>
  </si>
  <si>
    <t>ŽUPE</t>
  </si>
  <si>
    <t>ŽUPA OTOK</t>
  </si>
  <si>
    <t>ŽUPA KOMLETINCI</t>
  </si>
  <si>
    <t>11. MJ</t>
  </si>
  <si>
    <t>12. MJ</t>
  </si>
  <si>
    <t>DVD</t>
  </si>
  <si>
    <t>ŠKOLSTVO</t>
  </si>
  <si>
    <t>ISPLAĆENE POTPORE U 2022.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</si>
</sst>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164" fontId="0" fillId="0" borderId="0" xfId="0" applyNumberFormat="1"/>
    <xf numFmtId="0" fontId="0" fillId="0" borderId="4" xfId="0" applyBorder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0" xfId="0" applyFill="1"/>
    <xf numFmtId="0" fontId="7" fillId="0" borderId="0" xfId="0" applyFont="1"/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3" borderId="7" xfId="0" applyFont="1" applyFill="1" applyBorder="1"/>
    <xf numFmtId="0" fontId="6" fillId="3" borderId="2" xfId="0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6" fillId="4" borderId="10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>
      <alignment horizontal="center" vertical="center"/>
    </xf>
    <xf numFmtId="164" fontId="7" fillId="4" borderId="6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 vertical="center" wrapText="1"/>
    </xf>
    <xf numFmtId="164" fontId="9" fillId="7" borderId="8" xfId="0" applyNumberFormat="1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11" fillId="0" borderId="0" xfId="0" applyFont="1"/>
    <xf numFmtId="0" fontId="11" fillId="6" borderId="1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wrapText="1"/>
    </xf>
    <xf numFmtId="164" fontId="9" fillId="0" borderId="7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6" borderId="8" xfId="0" applyNumberFormat="1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15358</xdr:colOff>
      <xdr:row>96</xdr:row>
      <xdr:rowOff>258281</xdr:rowOff>
    </xdr:from>
    <xdr:to>
      <xdr:col>14</xdr:col>
      <xdr:colOff>1424173</xdr:colOff>
      <xdr:row>98</xdr:row>
      <xdr:rowOff>419100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C7D111D7-5D57-43B5-8892-EABE164192E7}"/>
            </a:ext>
          </a:extLst>
        </xdr:cNvPr>
        <xdr:cNvSpPr txBox="1"/>
      </xdr:nvSpPr>
      <xdr:spPr>
        <a:xfrm>
          <a:off x="15268058" y="43933581"/>
          <a:ext cx="3821815" cy="1113319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hr-HR" sz="1600" b="1" baseline="0"/>
        </a:p>
        <a:p>
          <a:pPr algn="ctr"/>
          <a:r>
            <a:rPr lang="hr-HR" sz="1600" b="1"/>
            <a:t>Tablica ažurirana 31.12.</a:t>
          </a:r>
          <a:r>
            <a:rPr lang="hr-HR" sz="1600" b="1" baseline="0"/>
            <a:t>2022.</a:t>
          </a:r>
        </a:p>
        <a:p>
          <a:pPr algn="ctr"/>
          <a:r>
            <a:rPr lang="hr-HR" sz="1600" b="1" baseline="0"/>
            <a:t>Ivan Šilović, financije</a:t>
          </a:r>
          <a:endParaRPr lang="hr-HR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3"/>
  <sheetViews>
    <sheetView tabSelected="1" topLeftCell="A91" zoomScale="53" zoomScaleNormal="53" workbookViewId="0">
      <selection activeCell="E64" sqref="E64"/>
    </sheetView>
  </sheetViews>
  <sheetFormatPr defaultRowHeight="15" x14ac:dyDescent="0.25"/>
  <cols>
    <col min="1" max="1" width="8.7109375" bestFit="1" customWidth="1"/>
    <col min="2" max="2" width="103.28515625" customWidth="1"/>
    <col min="3" max="3" width="44.42578125" bestFit="1" customWidth="1"/>
    <col min="4" max="13" width="27.140625" bestFit="1" customWidth="1"/>
    <col min="14" max="14" width="28.140625" bestFit="1" customWidth="1"/>
    <col min="15" max="15" width="27" bestFit="1" customWidth="1"/>
    <col min="16" max="16" width="30.5703125" bestFit="1" customWidth="1"/>
    <col min="17" max="17" width="48.28515625" customWidth="1"/>
    <col min="18" max="18" width="30.5703125" bestFit="1" customWidth="1"/>
    <col min="19" max="19" width="27.140625" bestFit="1" customWidth="1"/>
    <col min="20" max="20" width="24.85546875" bestFit="1" customWidth="1"/>
    <col min="21" max="21" width="27.140625" bestFit="1" customWidth="1"/>
    <col min="22" max="22" width="24.85546875" bestFit="1" customWidth="1"/>
    <col min="23" max="23" width="29.7109375" bestFit="1" customWidth="1"/>
    <col min="24" max="24" width="29.7109375" style="80" bestFit="1" customWidth="1"/>
  </cols>
  <sheetData>
    <row r="1" spans="1:25" ht="15.75" hidden="1" thickBot="1" x14ac:dyDescent="0.3">
      <c r="A1" s="119" t="s">
        <v>0</v>
      </c>
      <c r="B1" s="147"/>
      <c r="C1" s="148"/>
    </row>
    <row r="2" spans="1:25" ht="79.5" customHeight="1" thickBot="1" x14ac:dyDescent="0.3">
      <c r="A2" s="89"/>
      <c r="B2" s="152" t="s">
        <v>139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25" ht="32.25" thickBot="1" x14ac:dyDescent="0.55000000000000004">
      <c r="A3" s="125" t="s">
        <v>0</v>
      </c>
      <c r="B3" s="149"/>
      <c r="C3" s="15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1"/>
      <c r="Y3" s="90"/>
    </row>
    <row r="4" spans="1:25" ht="95.25" thickBot="1" x14ac:dyDescent="0.55000000000000004">
      <c r="A4" s="112" t="s">
        <v>1</v>
      </c>
      <c r="B4" s="112" t="s">
        <v>2</v>
      </c>
      <c r="C4" s="114" t="s">
        <v>121</v>
      </c>
      <c r="D4" s="112" t="s">
        <v>28</v>
      </c>
      <c r="E4" s="112" t="s">
        <v>29</v>
      </c>
      <c r="F4" s="112" t="s">
        <v>30</v>
      </c>
      <c r="G4" s="112" t="s">
        <v>31</v>
      </c>
      <c r="H4" s="112" t="s">
        <v>32</v>
      </c>
      <c r="I4" s="112" t="s">
        <v>33</v>
      </c>
      <c r="J4" s="112" t="s">
        <v>34</v>
      </c>
      <c r="K4" s="112" t="s">
        <v>35</v>
      </c>
      <c r="L4" s="112" t="s">
        <v>36</v>
      </c>
      <c r="M4" s="112" t="s">
        <v>37</v>
      </c>
      <c r="N4" s="112" t="s">
        <v>38</v>
      </c>
      <c r="O4" s="112" t="s">
        <v>39</v>
      </c>
      <c r="P4" s="115" t="s">
        <v>52</v>
      </c>
      <c r="Q4" s="143"/>
      <c r="R4" s="143"/>
      <c r="S4" s="143"/>
      <c r="T4" s="143"/>
      <c r="U4" s="143"/>
      <c r="V4" s="143"/>
      <c r="W4" s="143"/>
      <c r="X4" s="143"/>
      <c r="Y4" s="143"/>
    </row>
    <row r="5" spans="1:25" ht="63.75" customHeight="1" thickBot="1" x14ac:dyDescent="0.55000000000000004">
      <c r="A5" s="113" t="s">
        <v>3</v>
      </c>
      <c r="B5" s="92" t="s">
        <v>61</v>
      </c>
      <c r="C5" s="93">
        <v>29000</v>
      </c>
      <c r="D5" s="93"/>
      <c r="E5" s="93">
        <v>5000</v>
      </c>
      <c r="F5" s="93"/>
      <c r="G5" s="93">
        <v>5000</v>
      </c>
      <c r="H5" s="93">
        <v>10000</v>
      </c>
      <c r="I5" s="93">
        <v>9000</v>
      </c>
      <c r="J5" s="93"/>
      <c r="K5" s="93"/>
      <c r="L5" s="93"/>
      <c r="M5" s="93"/>
      <c r="N5" s="93"/>
      <c r="O5" s="93">
        <v>10000</v>
      </c>
      <c r="P5" s="93">
        <f>SUM(D5:O5)</f>
        <v>39000</v>
      </c>
      <c r="Q5" s="90"/>
      <c r="R5" s="97"/>
      <c r="S5" s="98"/>
      <c r="T5" s="98"/>
      <c r="U5" s="98"/>
      <c r="V5" s="98"/>
      <c r="W5" s="98"/>
      <c r="X5" s="98"/>
      <c r="Y5" s="90"/>
    </row>
    <row r="6" spans="1:25" ht="63.75" customHeight="1" thickBot="1" x14ac:dyDescent="0.55000000000000004">
      <c r="A6" s="113" t="s">
        <v>4</v>
      </c>
      <c r="B6" s="92" t="s">
        <v>5</v>
      </c>
      <c r="C6" s="93">
        <v>12000</v>
      </c>
      <c r="D6" s="93"/>
      <c r="E6" s="93"/>
      <c r="F6" s="93"/>
      <c r="G6" s="93"/>
      <c r="H6" s="93">
        <v>6000</v>
      </c>
      <c r="I6" s="93"/>
      <c r="J6" s="93"/>
      <c r="K6" s="93"/>
      <c r="L6" s="93"/>
      <c r="M6" s="93"/>
      <c r="N6" s="93"/>
      <c r="O6" s="93"/>
      <c r="P6" s="93">
        <f t="shared" ref="P6:P27" si="0">SUM(D6:O6)</f>
        <v>6000</v>
      </c>
      <c r="Q6" s="90"/>
      <c r="R6" s="98"/>
      <c r="S6" s="98"/>
      <c r="T6" s="98"/>
      <c r="U6" s="98"/>
      <c r="V6" s="98"/>
      <c r="W6" s="98"/>
      <c r="X6" s="98"/>
      <c r="Y6" s="90"/>
    </row>
    <row r="7" spans="1:25" ht="63.75" customHeight="1" thickBot="1" x14ac:dyDescent="0.55000000000000004">
      <c r="A7" s="113" t="s">
        <v>6</v>
      </c>
      <c r="B7" s="92" t="s">
        <v>7</v>
      </c>
      <c r="C7" s="93">
        <v>10000</v>
      </c>
      <c r="D7" s="93"/>
      <c r="E7" s="93"/>
      <c r="F7" s="93"/>
      <c r="G7" s="93">
        <v>7000</v>
      </c>
      <c r="H7" s="93"/>
      <c r="I7" s="93"/>
      <c r="J7" s="93"/>
      <c r="K7" s="93"/>
      <c r="L7" s="93">
        <v>3000</v>
      </c>
      <c r="M7" s="93"/>
      <c r="N7" s="93"/>
      <c r="O7" s="93"/>
      <c r="P7" s="93">
        <f t="shared" si="0"/>
        <v>10000</v>
      </c>
      <c r="Q7" s="90"/>
      <c r="R7" s="98"/>
      <c r="S7" s="98"/>
      <c r="T7" s="98"/>
      <c r="U7" s="98"/>
      <c r="V7" s="98"/>
      <c r="W7" s="98"/>
      <c r="X7" s="98"/>
      <c r="Y7" s="90"/>
    </row>
    <row r="8" spans="1:25" ht="63.75" customHeight="1" thickBot="1" x14ac:dyDescent="0.55000000000000004">
      <c r="A8" s="113" t="s">
        <v>8</v>
      </c>
      <c r="B8" s="92" t="s">
        <v>62</v>
      </c>
      <c r="C8" s="93">
        <v>35000</v>
      </c>
      <c r="D8" s="93"/>
      <c r="E8" s="93">
        <v>10000</v>
      </c>
      <c r="F8" s="93"/>
      <c r="G8" s="93"/>
      <c r="H8" s="93">
        <v>25000</v>
      </c>
      <c r="I8" s="93"/>
      <c r="J8" s="93"/>
      <c r="K8" s="93"/>
      <c r="L8" s="93"/>
      <c r="M8" s="93"/>
      <c r="N8" s="93"/>
      <c r="O8" s="93"/>
      <c r="P8" s="93">
        <f t="shared" si="0"/>
        <v>35000</v>
      </c>
      <c r="Q8" s="99"/>
      <c r="R8" s="98"/>
      <c r="S8" s="98"/>
      <c r="T8" s="98"/>
      <c r="U8" s="98"/>
      <c r="V8" s="98"/>
      <c r="W8" s="98"/>
      <c r="X8" s="98"/>
      <c r="Y8" s="90"/>
    </row>
    <row r="9" spans="1:25" ht="62.25" customHeight="1" thickBot="1" x14ac:dyDescent="0.55000000000000004">
      <c r="A9" s="113" t="s">
        <v>9</v>
      </c>
      <c r="B9" s="92" t="s">
        <v>63</v>
      </c>
      <c r="C9" s="93">
        <v>43000</v>
      </c>
      <c r="D9" s="93">
        <v>8000</v>
      </c>
      <c r="E9" s="93"/>
      <c r="F9" s="93">
        <v>7000</v>
      </c>
      <c r="G9" s="93"/>
      <c r="H9" s="93">
        <v>5000</v>
      </c>
      <c r="I9" s="93">
        <v>5000</v>
      </c>
      <c r="J9" s="93">
        <v>5000</v>
      </c>
      <c r="K9" s="93"/>
      <c r="L9" s="93">
        <v>5000</v>
      </c>
      <c r="M9" s="93">
        <v>8000</v>
      </c>
      <c r="N9" s="93"/>
      <c r="O9" s="93">
        <v>18000</v>
      </c>
      <c r="P9" s="93">
        <f t="shared" si="0"/>
        <v>61000</v>
      </c>
      <c r="Q9" s="100"/>
      <c r="R9" s="97"/>
      <c r="S9" s="98"/>
      <c r="T9" s="98"/>
      <c r="U9" s="98"/>
      <c r="V9" s="98"/>
      <c r="W9" s="98"/>
      <c r="X9" s="98"/>
      <c r="Y9" s="90"/>
    </row>
    <row r="10" spans="1:25" ht="62.25" customHeight="1" thickBot="1" x14ac:dyDescent="0.55000000000000004">
      <c r="A10" s="113" t="s">
        <v>10</v>
      </c>
      <c r="B10" s="92" t="s">
        <v>11</v>
      </c>
      <c r="C10" s="93">
        <v>10000</v>
      </c>
      <c r="D10" s="93"/>
      <c r="E10" s="93"/>
      <c r="F10" s="93"/>
      <c r="G10" s="93"/>
      <c r="H10" s="93"/>
      <c r="I10" s="93"/>
      <c r="J10" s="93">
        <v>5000</v>
      </c>
      <c r="K10" s="93"/>
      <c r="L10" s="93"/>
      <c r="M10" s="93">
        <v>3000</v>
      </c>
      <c r="N10" s="93"/>
      <c r="O10" s="93"/>
      <c r="P10" s="93">
        <f t="shared" si="0"/>
        <v>8000</v>
      </c>
      <c r="Q10" s="90"/>
      <c r="R10" s="98"/>
      <c r="S10" s="98"/>
      <c r="T10" s="98"/>
      <c r="U10" s="98"/>
      <c r="V10" s="98"/>
      <c r="W10" s="98"/>
      <c r="X10" s="98"/>
      <c r="Y10" s="90"/>
    </row>
    <row r="11" spans="1:25" ht="62.25" customHeight="1" thickBot="1" x14ac:dyDescent="0.55000000000000004">
      <c r="A11" s="113" t="s">
        <v>12</v>
      </c>
      <c r="B11" s="92" t="s">
        <v>13</v>
      </c>
      <c r="C11" s="93">
        <v>10000</v>
      </c>
      <c r="D11" s="93"/>
      <c r="E11" s="93"/>
      <c r="F11" s="93">
        <v>5000</v>
      </c>
      <c r="G11" s="93"/>
      <c r="H11" s="93"/>
      <c r="I11" s="93">
        <v>2500</v>
      </c>
      <c r="J11" s="93"/>
      <c r="K11" s="93"/>
      <c r="L11" s="93"/>
      <c r="M11" s="93"/>
      <c r="N11" s="93"/>
      <c r="O11" s="93">
        <v>1300</v>
      </c>
      <c r="P11" s="93">
        <f t="shared" si="0"/>
        <v>8800</v>
      </c>
      <c r="Q11" s="90"/>
      <c r="R11" s="98"/>
      <c r="S11" s="98"/>
      <c r="T11" s="98"/>
      <c r="U11" s="98"/>
      <c r="V11" s="98"/>
      <c r="W11" s="98"/>
      <c r="X11" s="98"/>
      <c r="Y11" s="90"/>
    </row>
    <row r="12" spans="1:25" ht="69" customHeight="1" thickBot="1" x14ac:dyDescent="0.55000000000000004">
      <c r="A12" s="113" t="s">
        <v>14</v>
      </c>
      <c r="B12" s="92" t="s">
        <v>64</v>
      </c>
      <c r="C12" s="93">
        <v>12000</v>
      </c>
      <c r="D12" s="93"/>
      <c r="E12" s="93"/>
      <c r="F12" s="93"/>
      <c r="G12" s="93"/>
      <c r="H12" s="93">
        <v>12000</v>
      </c>
      <c r="I12" s="93"/>
      <c r="J12" s="93"/>
      <c r="K12" s="93"/>
      <c r="L12" s="93"/>
      <c r="M12" s="93"/>
      <c r="N12" s="93"/>
      <c r="O12" s="93"/>
      <c r="P12" s="93">
        <f t="shared" si="0"/>
        <v>12000</v>
      </c>
      <c r="Q12" s="90"/>
      <c r="R12" s="98"/>
      <c r="S12" s="98"/>
      <c r="T12" s="98"/>
      <c r="U12" s="98"/>
      <c r="V12" s="98"/>
      <c r="W12" s="98"/>
      <c r="X12" s="98"/>
      <c r="Y12" s="90"/>
    </row>
    <row r="13" spans="1:25" ht="66" customHeight="1" thickBot="1" x14ac:dyDescent="0.55000000000000004">
      <c r="A13" s="129" t="s">
        <v>15</v>
      </c>
      <c r="B13" s="92" t="s">
        <v>55</v>
      </c>
      <c r="C13" s="130">
        <v>292000</v>
      </c>
      <c r="D13" s="93">
        <v>7910</v>
      </c>
      <c r="E13" s="93">
        <f>7900+7910</f>
        <v>15810</v>
      </c>
      <c r="F13" s="93">
        <v>7910</v>
      </c>
      <c r="G13" s="93">
        <v>7910</v>
      </c>
      <c r="H13" s="93">
        <v>7910</v>
      </c>
      <c r="I13" s="93">
        <v>7910</v>
      </c>
      <c r="J13" s="93">
        <v>7910</v>
      </c>
      <c r="K13" s="93">
        <v>7910</v>
      </c>
      <c r="L13" s="93">
        <v>7910</v>
      </c>
      <c r="M13" s="93">
        <v>7910</v>
      </c>
      <c r="N13" s="93">
        <v>7910</v>
      </c>
      <c r="O13" s="93"/>
      <c r="P13" s="93">
        <f t="shared" si="0"/>
        <v>94910</v>
      </c>
      <c r="Q13" s="130">
        <f>SUM(P13:P14)</f>
        <v>388410</v>
      </c>
      <c r="R13" s="97"/>
      <c r="S13" s="98"/>
      <c r="T13" s="98"/>
      <c r="U13" s="98"/>
      <c r="V13" s="98"/>
      <c r="W13" s="98"/>
      <c r="X13" s="98"/>
      <c r="Y13" s="90"/>
    </row>
    <row r="14" spans="1:25" ht="63.75" customHeight="1" thickBot="1" x14ac:dyDescent="0.55000000000000004">
      <c r="A14" s="129"/>
      <c r="B14" s="92" t="s">
        <v>65</v>
      </c>
      <c r="C14" s="130"/>
      <c r="D14" s="93">
        <v>15000</v>
      </c>
      <c r="E14" s="93">
        <v>15000</v>
      </c>
      <c r="F14" s="93">
        <v>18500</v>
      </c>
      <c r="G14" s="93">
        <v>18500</v>
      </c>
      <c r="H14" s="93">
        <v>30000</v>
      </c>
      <c r="I14" s="93">
        <v>29900</v>
      </c>
      <c r="J14" s="93">
        <v>27300</v>
      </c>
      <c r="K14" s="93">
        <v>27300</v>
      </c>
      <c r="L14" s="93">
        <v>17000</v>
      </c>
      <c r="M14" s="93">
        <f>16000+40000</f>
        <v>56000</v>
      </c>
      <c r="N14" s="93">
        <v>25000</v>
      </c>
      <c r="O14" s="93">
        <v>14000</v>
      </c>
      <c r="P14" s="93">
        <f t="shared" si="0"/>
        <v>293500</v>
      </c>
      <c r="Q14" s="145"/>
      <c r="R14" s="98"/>
      <c r="S14" s="98"/>
      <c r="T14" s="98"/>
      <c r="U14" s="98"/>
      <c r="V14" s="98"/>
      <c r="W14" s="98"/>
      <c r="X14" s="98"/>
      <c r="Y14" s="90"/>
    </row>
    <row r="15" spans="1:25" ht="60.75" customHeight="1" thickBot="1" x14ac:dyDescent="0.55000000000000004">
      <c r="A15" s="129" t="s">
        <v>16</v>
      </c>
      <c r="B15" s="92" t="s">
        <v>66</v>
      </c>
      <c r="C15" s="130">
        <v>265000</v>
      </c>
      <c r="D15" s="93">
        <v>16500</v>
      </c>
      <c r="E15" s="93">
        <v>16500</v>
      </c>
      <c r="F15" s="93">
        <v>16500</v>
      </c>
      <c r="G15" s="93">
        <v>19500</v>
      </c>
      <c r="H15" s="93">
        <v>19500</v>
      </c>
      <c r="I15" s="93">
        <v>19500</v>
      </c>
      <c r="J15" s="93">
        <v>16500</v>
      </c>
      <c r="K15" s="93">
        <v>17426.95</v>
      </c>
      <c r="L15" s="93">
        <v>17500</v>
      </c>
      <c r="M15" s="93">
        <v>17000</v>
      </c>
      <c r="N15" s="93">
        <v>17500</v>
      </c>
      <c r="O15" s="93">
        <v>8000</v>
      </c>
      <c r="P15" s="93">
        <f t="shared" si="0"/>
        <v>201926.95</v>
      </c>
      <c r="Q15" s="130">
        <f>SUM(P15:P16)</f>
        <v>255292.18000000002</v>
      </c>
      <c r="R15" s="97"/>
      <c r="S15" s="98"/>
      <c r="T15" s="98"/>
      <c r="U15" s="98"/>
      <c r="V15" s="98"/>
      <c r="W15" s="98"/>
      <c r="X15" s="98"/>
      <c r="Y15" s="90"/>
    </row>
    <row r="16" spans="1:25" ht="70.5" customHeight="1" thickBot="1" x14ac:dyDescent="0.55000000000000004">
      <c r="A16" s="129"/>
      <c r="B16" s="92" t="s">
        <v>56</v>
      </c>
      <c r="C16" s="130"/>
      <c r="D16" s="93">
        <f>5929.47*2</f>
        <v>11858.94</v>
      </c>
      <c r="E16" s="93">
        <v>5929.47</v>
      </c>
      <c r="F16" s="130"/>
      <c r="G16" s="130"/>
      <c r="H16" s="130"/>
      <c r="I16" s="93">
        <v>5929.47</v>
      </c>
      <c r="J16" s="93">
        <v>5929.47</v>
      </c>
      <c r="K16" s="93">
        <v>5929.47</v>
      </c>
      <c r="L16" s="93">
        <v>5929.47</v>
      </c>
      <c r="M16" s="93">
        <v>5929.47</v>
      </c>
      <c r="N16" s="93">
        <v>5929.47</v>
      </c>
      <c r="O16" s="93"/>
      <c r="P16" s="93">
        <f t="shared" si="0"/>
        <v>53365.23</v>
      </c>
      <c r="Q16" s="145"/>
      <c r="R16" s="98"/>
      <c r="S16" s="98"/>
      <c r="T16" s="98"/>
      <c r="U16" s="98"/>
      <c r="V16" s="98"/>
      <c r="W16" s="98"/>
      <c r="X16" s="98"/>
      <c r="Y16" s="90"/>
    </row>
    <row r="17" spans="1:25" ht="64.5" customHeight="1" thickBot="1" x14ac:dyDescent="0.55000000000000004">
      <c r="A17" s="113" t="s">
        <v>17</v>
      </c>
      <c r="B17" s="92" t="s">
        <v>18</v>
      </c>
      <c r="C17" s="93">
        <v>10000</v>
      </c>
      <c r="D17" s="93"/>
      <c r="E17" s="93"/>
      <c r="F17" s="93"/>
      <c r="G17" s="93">
        <v>7000</v>
      </c>
      <c r="H17" s="93"/>
      <c r="I17" s="93"/>
      <c r="J17" s="93"/>
      <c r="K17" s="93"/>
      <c r="L17" s="93"/>
      <c r="M17" s="93"/>
      <c r="N17" s="93"/>
      <c r="O17" s="93"/>
      <c r="P17" s="93">
        <f t="shared" si="0"/>
        <v>7000</v>
      </c>
      <c r="Q17" s="90"/>
      <c r="R17" s="98"/>
      <c r="S17" s="98"/>
      <c r="T17" s="98"/>
      <c r="U17" s="98"/>
      <c r="V17" s="98"/>
      <c r="W17" s="98"/>
      <c r="X17" s="98"/>
      <c r="Y17" s="90"/>
    </row>
    <row r="18" spans="1:25" ht="70.5" customHeight="1" thickBot="1" x14ac:dyDescent="0.55000000000000004">
      <c r="A18" s="113" t="s">
        <v>19</v>
      </c>
      <c r="B18" s="92" t="s">
        <v>20</v>
      </c>
      <c r="C18" s="93">
        <v>10000</v>
      </c>
      <c r="D18" s="93"/>
      <c r="E18" s="93"/>
      <c r="F18" s="93">
        <v>3500</v>
      </c>
      <c r="G18" s="93"/>
      <c r="H18" s="93"/>
      <c r="I18" s="93"/>
      <c r="J18" s="93"/>
      <c r="K18" s="93">
        <v>3500</v>
      </c>
      <c r="L18" s="93"/>
      <c r="M18" s="93">
        <v>3000</v>
      </c>
      <c r="N18" s="93"/>
      <c r="O18" s="93"/>
      <c r="P18" s="93">
        <f t="shared" si="0"/>
        <v>10000</v>
      </c>
      <c r="Q18" s="90"/>
      <c r="R18" s="98"/>
      <c r="S18" s="98"/>
      <c r="T18" s="98"/>
      <c r="U18" s="98"/>
      <c r="V18" s="98"/>
      <c r="W18" s="98"/>
      <c r="X18" s="98"/>
      <c r="Y18" s="90"/>
    </row>
    <row r="19" spans="1:25" ht="67.5" customHeight="1" thickBot="1" x14ac:dyDescent="0.55000000000000004">
      <c r="A19" s="113" t="s">
        <v>21</v>
      </c>
      <c r="B19" s="92" t="s">
        <v>67</v>
      </c>
      <c r="C19" s="93">
        <v>15000</v>
      </c>
      <c r="D19" s="93"/>
      <c r="E19" s="93"/>
      <c r="F19" s="93">
        <v>10000</v>
      </c>
      <c r="G19" s="93"/>
      <c r="H19" s="93"/>
      <c r="I19" s="93"/>
      <c r="J19" s="93"/>
      <c r="K19" s="93"/>
      <c r="L19" s="93">
        <v>5000</v>
      </c>
      <c r="M19" s="93"/>
      <c r="N19" s="93"/>
      <c r="O19" s="93"/>
      <c r="P19" s="93">
        <f t="shared" si="0"/>
        <v>15000</v>
      </c>
      <c r="Q19" s="90"/>
      <c r="R19" s="98"/>
      <c r="S19" s="98"/>
      <c r="T19" s="98"/>
      <c r="U19" s="98"/>
      <c r="V19" s="98"/>
      <c r="W19" s="98"/>
      <c r="X19" s="98"/>
      <c r="Y19" s="90"/>
    </row>
    <row r="20" spans="1:25" ht="78.75" customHeight="1" thickBot="1" x14ac:dyDescent="0.55000000000000004">
      <c r="A20" s="113" t="s">
        <v>22</v>
      </c>
      <c r="B20" s="92" t="s">
        <v>68</v>
      </c>
      <c r="C20" s="93">
        <v>13000</v>
      </c>
      <c r="D20" s="93"/>
      <c r="E20" s="93"/>
      <c r="F20" s="93">
        <v>5000</v>
      </c>
      <c r="G20" s="93"/>
      <c r="H20" s="93">
        <v>5000</v>
      </c>
      <c r="I20" s="93">
        <v>5000</v>
      </c>
      <c r="J20" s="93"/>
      <c r="K20" s="93"/>
      <c r="L20" s="93"/>
      <c r="M20" s="93"/>
      <c r="N20" s="93"/>
      <c r="O20" s="93"/>
      <c r="P20" s="93">
        <f t="shared" si="0"/>
        <v>15000</v>
      </c>
      <c r="Q20" s="90"/>
      <c r="R20" s="98"/>
      <c r="S20" s="98"/>
      <c r="T20" s="98"/>
      <c r="U20" s="98"/>
      <c r="V20" s="98"/>
      <c r="W20" s="98"/>
      <c r="X20" s="98"/>
      <c r="Y20" s="90"/>
    </row>
    <row r="21" spans="1:25" ht="77.25" customHeight="1" thickBot="1" x14ac:dyDescent="0.55000000000000004">
      <c r="A21" s="113" t="s">
        <v>23</v>
      </c>
      <c r="B21" s="92" t="s">
        <v>69</v>
      </c>
      <c r="C21" s="93">
        <v>13000</v>
      </c>
      <c r="D21" s="93"/>
      <c r="E21" s="93"/>
      <c r="F21" s="93"/>
      <c r="G21" s="93"/>
      <c r="H21" s="93">
        <v>5000</v>
      </c>
      <c r="I21" s="93"/>
      <c r="J21" s="93"/>
      <c r="K21" s="93"/>
      <c r="L21" s="93"/>
      <c r="M21" s="93"/>
      <c r="N21" s="93"/>
      <c r="O21" s="93"/>
      <c r="P21" s="93">
        <f t="shared" si="0"/>
        <v>5000</v>
      </c>
      <c r="Q21" s="90"/>
      <c r="R21" s="98"/>
      <c r="S21" s="98"/>
      <c r="T21" s="98"/>
      <c r="U21" s="98"/>
      <c r="V21" s="98"/>
      <c r="W21" s="98"/>
      <c r="X21" s="98"/>
      <c r="Y21" s="90"/>
    </row>
    <row r="22" spans="1:25" ht="86.25" customHeight="1" thickBot="1" x14ac:dyDescent="0.55000000000000004">
      <c r="A22" s="113" t="s">
        <v>24</v>
      </c>
      <c r="B22" s="92" t="s">
        <v>25</v>
      </c>
      <c r="C22" s="93">
        <v>12000</v>
      </c>
      <c r="D22" s="93"/>
      <c r="E22" s="93"/>
      <c r="F22" s="93">
        <v>7000</v>
      </c>
      <c r="G22" s="93"/>
      <c r="H22" s="93"/>
      <c r="I22" s="93"/>
      <c r="J22" s="93"/>
      <c r="K22" s="93"/>
      <c r="L22" s="93"/>
      <c r="M22" s="93"/>
      <c r="N22" s="93">
        <v>5000</v>
      </c>
      <c r="O22" s="93">
        <v>5000</v>
      </c>
      <c r="P22" s="93">
        <f t="shared" si="0"/>
        <v>17000</v>
      </c>
      <c r="Q22" s="90"/>
      <c r="R22" s="97"/>
      <c r="S22" s="98"/>
      <c r="T22" s="98"/>
      <c r="U22" s="98"/>
      <c r="V22" s="98"/>
      <c r="W22" s="98"/>
      <c r="X22" s="98"/>
      <c r="Y22" s="90"/>
    </row>
    <row r="23" spans="1:25" ht="70.5" customHeight="1" thickBot="1" x14ac:dyDescent="0.55000000000000004">
      <c r="A23" s="113" t="s">
        <v>26</v>
      </c>
      <c r="B23" s="92" t="s">
        <v>70</v>
      </c>
      <c r="C23" s="93">
        <v>12000</v>
      </c>
      <c r="D23" s="93"/>
      <c r="E23" s="93"/>
      <c r="F23" s="93">
        <v>6000</v>
      </c>
      <c r="G23" s="93"/>
      <c r="H23" s="93">
        <v>6000</v>
      </c>
      <c r="I23" s="93"/>
      <c r="J23" s="93"/>
      <c r="K23" s="93"/>
      <c r="L23" s="93"/>
      <c r="M23" s="93"/>
      <c r="N23" s="93"/>
      <c r="O23" s="93"/>
      <c r="P23" s="93">
        <f t="shared" si="0"/>
        <v>12000</v>
      </c>
      <c r="Q23" s="90"/>
      <c r="R23" s="98"/>
      <c r="S23" s="98"/>
      <c r="T23" s="98"/>
      <c r="U23" s="98"/>
      <c r="V23" s="98"/>
      <c r="W23" s="98"/>
      <c r="X23" s="98"/>
      <c r="Y23" s="90"/>
    </row>
    <row r="24" spans="1:25" ht="66" customHeight="1" thickBot="1" x14ac:dyDescent="0.55000000000000004">
      <c r="A24" s="113" t="s">
        <v>44</v>
      </c>
      <c r="B24" s="92" t="s">
        <v>71</v>
      </c>
      <c r="C24" s="93">
        <v>12000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>
        <f t="shared" si="0"/>
        <v>0</v>
      </c>
      <c r="Q24" s="90"/>
      <c r="R24" s="98"/>
      <c r="S24" s="98"/>
      <c r="T24" s="98"/>
      <c r="U24" s="98"/>
      <c r="V24" s="98"/>
      <c r="W24" s="98"/>
      <c r="X24" s="98"/>
      <c r="Y24" s="90"/>
    </row>
    <row r="25" spans="1:25" ht="70.5" customHeight="1" thickBot="1" x14ac:dyDescent="0.55000000000000004">
      <c r="A25" s="113" t="s">
        <v>57</v>
      </c>
      <c r="B25" s="92" t="s">
        <v>72</v>
      </c>
      <c r="C25" s="93">
        <v>10000</v>
      </c>
      <c r="D25" s="130" t="s">
        <v>125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93">
        <f t="shared" si="0"/>
        <v>0</v>
      </c>
      <c r="Q25" s="90"/>
      <c r="R25" s="98"/>
      <c r="S25" s="98"/>
      <c r="T25" s="98"/>
      <c r="U25" s="98"/>
      <c r="V25" s="98"/>
      <c r="W25" s="98"/>
      <c r="X25" s="98"/>
      <c r="Y25" s="90"/>
    </row>
    <row r="26" spans="1:25" ht="64.5" customHeight="1" thickBot="1" x14ac:dyDescent="0.55000000000000004">
      <c r="A26" s="113" t="s">
        <v>58</v>
      </c>
      <c r="B26" s="92" t="s">
        <v>73</v>
      </c>
      <c r="C26" s="93">
        <v>10000</v>
      </c>
      <c r="D26" s="93"/>
      <c r="E26" s="93"/>
      <c r="F26" s="93"/>
      <c r="G26" s="93">
        <v>5000</v>
      </c>
      <c r="H26" s="93"/>
      <c r="I26" s="93"/>
      <c r="J26" s="93"/>
      <c r="K26" s="93"/>
      <c r="L26" s="93"/>
      <c r="M26" s="93">
        <v>5000</v>
      </c>
      <c r="N26" s="93"/>
      <c r="O26" s="93"/>
      <c r="P26" s="93">
        <f t="shared" si="0"/>
        <v>10000</v>
      </c>
      <c r="Q26" s="90"/>
      <c r="R26" s="98"/>
      <c r="S26" s="98"/>
      <c r="T26" s="98"/>
      <c r="U26" s="98"/>
      <c r="V26" s="98"/>
      <c r="W26" s="98"/>
      <c r="X26" s="98"/>
      <c r="Y26" s="90"/>
    </row>
    <row r="27" spans="1:25" ht="70.5" customHeight="1" thickBot="1" x14ac:dyDescent="0.55000000000000004">
      <c r="A27" s="113" t="s">
        <v>59</v>
      </c>
      <c r="B27" s="92" t="s">
        <v>51</v>
      </c>
      <c r="C27" s="93">
        <v>12000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>
        <f t="shared" si="0"/>
        <v>0</v>
      </c>
      <c r="Q27" s="90"/>
      <c r="R27" s="98"/>
      <c r="S27" s="98"/>
      <c r="T27" s="98"/>
      <c r="U27" s="98"/>
      <c r="V27" s="98"/>
      <c r="W27" s="98"/>
      <c r="X27" s="98"/>
      <c r="Y27" s="90"/>
    </row>
    <row r="28" spans="1:25" ht="46.5" customHeight="1" thickBot="1" x14ac:dyDescent="0.55000000000000004">
      <c r="A28" s="94"/>
      <c r="B28" s="112" t="s">
        <v>27</v>
      </c>
      <c r="C28" s="93">
        <f>SUM(C5:C27)</f>
        <v>847000</v>
      </c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3">
        <f>SUM(P5:P27)</f>
        <v>914502.17999999993</v>
      </c>
      <c r="Q28" s="90"/>
      <c r="R28" s="98"/>
      <c r="S28" s="98"/>
      <c r="T28" s="98"/>
      <c r="U28" s="98"/>
      <c r="V28" s="98"/>
      <c r="W28" s="98"/>
      <c r="X28" s="98"/>
      <c r="Y28" s="90"/>
    </row>
    <row r="29" spans="1:25" ht="31.5" x14ac:dyDescent="0.5">
      <c r="A29" s="90"/>
      <c r="B29" s="90"/>
      <c r="C29" s="101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/>
      <c r="Y29" s="90"/>
    </row>
    <row r="30" spans="1:25" ht="19.5" customHeight="1" x14ac:dyDescent="0.25"/>
    <row r="31" spans="1:25" ht="24" customHeight="1" thickBot="1" x14ac:dyDescent="0.3"/>
    <row r="32" spans="1:25" ht="24" customHeight="1" thickBot="1" x14ac:dyDescent="0.5">
      <c r="A32" s="120" t="s">
        <v>40</v>
      </c>
      <c r="B32" s="121"/>
      <c r="C32" s="122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8" ht="86.25" thickBot="1" x14ac:dyDescent="0.5">
      <c r="A33" s="9" t="s">
        <v>1</v>
      </c>
      <c r="B33" s="9" t="s">
        <v>41</v>
      </c>
      <c r="C33" s="10" t="s">
        <v>45</v>
      </c>
      <c r="D33" s="9" t="s">
        <v>28</v>
      </c>
      <c r="E33" s="11" t="s">
        <v>29</v>
      </c>
      <c r="F33" s="12" t="s">
        <v>30</v>
      </c>
      <c r="G33" s="11" t="s">
        <v>31</v>
      </c>
      <c r="H33" s="11" t="s">
        <v>32</v>
      </c>
      <c r="I33" s="11" t="s">
        <v>33</v>
      </c>
      <c r="J33" s="9" t="s">
        <v>34</v>
      </c>
      <c r="K33" s="11" t="s">
        <v>35</v>
      </c>
      <c r="L33" s="12" t="s">
        <v>36</v>
      </c>
      <c r="M33" s="11" t="s">
        <v>37</v>
      </c>
      <c r="N33" s="11" t="s">
        <v>38</v>
      </c>
      <c r="O33" s="11" t="s">
        <v>39</v>
      </c>
      <c r="P33" s="13" t="s">
        <v>52</v>
      </c>
    </row>
    <row r="34" spans="1:18" ht="115.5" customHeight="1" thickBot="1" x14ac:dyDescent="0.3">
      <c r="A34" s="14" t="s">
        <v>3</v>
      </c>
      <c r="B34" s="107" t="s">
        <v>74</v>
      </c>
      <c r="C34" s="20">
        <v>15000</v>
      </c>
      <c r="D34" s="15"/>
      <c r="E34" s="16"/>
      <c r="F34" s="17"/>
      <c r="G34" s="16"/>
      <c r="H34" s="17"/>
      <c r="I34" s="16">
        <v>12000</v>
      </c>
      <c r="J34" s="17"/>
      <c r="K34" s="16"/>
      <c r="L34" s="17"/>
      <c r="M34" s="16"/>
      <c r="N34" s="17">
        <v>3000</v>
      </c>
      <c r="O34" s="16"/>
      <c r="P34" s="20">
        <f>SUM(D34:O34)</f>
        <v>15000</v>
      </c>
      <c r="Q34" s="50"/>
    </row>
    <row r="35" spans="1:18" ht="111" customHeight="1" thickBot="1" x14ac:dyDescent="0.3">
      <c r="A35" s="19" t="s">
        <v>4</v>
      </c>
      <c r="B35" s="108" t="s">
        <v>47</v>
      </c>
      <c r="C35" s="106">
        <v>30000</v>
      </c>
      <c r="D35" s="15"/>
      <c r="E35" s="16"/>
      <c r="F35" s="17">
        <v>5000</v>
      </c>
      <c r="G35" s="16"/>
      <c r="H35" s="17">
        <v>15000</v>
      </c>
      <c r="I35" s="16"/>
      <c r="J35" s="17"/>
      <c r="K35" s="16"/>
      <c r="L35" s="17"/>
      <c r="M35" s="16"/>
      <c r="N35" s="17"/>
      <c r="O35" s="16"/>
      <c r="P35" s="20">
        <f t="shared" ref="P35:P38" si="1">SUM(D35:O35)</f>
        <v>20000</v>
      </c>
      <c r="Q35" s="50"/>
    </row>
    <row r="36" spans="1:18" ht="103.5" customHeight="1" thickBot="1" x14ac:dyDescent="0.3">
      <c r="A36" s="14" t="s">
        <v>6</v>
      </c>
      <c r="B36" s="109" t="s">
        <v>46</v>
      </c>
      <c r="C36" s="16">
        <v>30000</v>
      </c>
      <c r="D36" s="15"/>
      <c r="E36" s="16"/>
      <c r="F36" s="17">
        <v>7000</v>
      </c>
      <c r="G36" s="16"/>
      <c r="H36" s="17">
        <v>6000</v>
      </c>
      <c r="I36" s="16">
        <v>12000</v>
      </c>
      <c r="J36" s="17"/>
      <c r="K36" s="16"/>
      <c r="L36" s="17">
        <v>5000</v>
      </c>
      <c r="M36" s="16"/>
      <c r="N36" s="17"/>
      <c r="O36" s="16">
        <v>6500</v>
      </c>
      <c r="P36" s="20">
        <f t="shared" si="1"/>
        <v>36500</v>
      </c>
      <c r="Q36" s="96"/>
      <c r="R36" s="50"/>
    </row>
    <row r="37" spans="1:18" ht="96" customHeight="1" thickBot="1" x14ac:dyDescent="0.3">
      <c r="A37" s="14" t="s">
        <v>8</v>
      </c>
      <c r="B37" s="109" t="s">
        <v>75</v>
      </c>
      <c r="C37" s="16">
        <v>10000</v>
      </c>
      <c r="D37" s="15"/>
      <c r="E37" s="16"/>
      <c r="F37" s="17">
        <v>5000</v>
      </c>
      <c r="G37" s="16"/>
      <c r="H37" s="17"/>
      <c r="I37" s="16"/>
      <c r="J37" s="17"/>
      <c r="K37" s="16"/>
      <c r="L37" s="17"/>
      <c r="M37" s="16"/>
      <c r="N37" s="17">
        <v>5000</v>
      </c>
      <c r="O37" s="15"/>
      <c r="P37" s="20">
        <f t="shared" si="1"/>
        <v>10000</v>
      </c>
      <c r="Q37" s="1"/>
    </row>
    <row r="38" spans="1:18" ht="104.25" customHeight="1" thickBot="1" x14ac:dyDescent="0.3">
      <c r="A38" s="14" t="s">
        <v>9</v>
      </c>
      <c r="B38" s="110" t="s">
        <v>76</v>
      </c>
      <c r="C38" s="16">
        <v>10000</v>
      </c>
      <c r="D38" s="20"/>
      <c r="E38" s="16"/>
      <c r="F38" s="17"/>
      <c r="G38" s="16">
        <v>6000</v>
      </c>
      <c r="H38" s="17"/>
      <c r="I38" s="16"/>
      <c r="J38" s="17"/>
      <c r="K38" s="16"/>
      <c r="L38" s="17"/>
      <c r="M38" s="16"/>
      <c r="N38" s="17"/>
      <c r="O38" s="15"/>
      <c r="P38" s="20">
        <f t="shared" si="1"/>
        <v>6000</v>
      </c>
    </row>
    <row r="39" spans="1:18" ht="58.5" customHeight="1" thickBot="1" x14ac:dyDescent="0.5">
      <c r="A39" s="21"/>
      <c r="B39" s="22" t="s">
        <v>27</v>
      </c>
      <c r="C39" s="23">
        <f>SUM(C34:C38)</f>
        <v>95000</v>
      </c>
      <c r="D39" s="24"/>
      <c r="E39" s="18"/>
      <c r="F39" s="25"/>
      <c r="G39" s="18"/>
      <c r="H39" s="25"/>
      <c r="I39" s="18"/>
      <c r="J39" s="25"/>
      <c r="K39" s="18"/>
      <c r="L39" s="25"/>
      <c r="M39" s="18"/>
      <c r="N39" s="25"/>
      <c r="O39" s="18"/>
      <c r="P39" s="26">
        <f>SUM(D34:O38)</f>
        <v>87500</v>
      </c>
    </row>
    <row r="40" spans="1:18" ht="28.5" x14ac:dyDescent="0.4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8" ht="7.5" customHeight="1" thickBot="1" x14ac:dyDescent="0.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8" ht="35.25" customHeight="1" thickTop="1" thickBot="1" x14ac:dyDescent="0.5">
      <c r="A42" s="126" t="s">
        <v>48</v>
      </c>
      <c r="B42" s="127"/>
      <c r="C42" s="12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8" ht="29.25" hidden="1" thickBot="1" x14ac:dyDescent="0.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8" ht="3.75" hidden="1" customHeight="1" thickBot="1" x14ac:dyDescent="0.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8" ht="2.25" hidden="1" customHeight="1" thickTop="1" thickBot="1" x14ac:dyDescent="0.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8" ht="87" thickTop="1" thickBot="1" x14ac:dyDescent="0.5">
      <c r="A46" s="27" t="s">
        <v>1</v>
      </c>
      <c r="B46" s="27" t="s">
        <v>41</v>
      </c>
      <c r="C46" s="28" t="s">
        <v>45</v>
      </c>
      <c r="D46" s="29" t="s">
        <v>28</v>
      </c>
      <c r="E46" s="30" t="s">
        <v>29</v>
      </c>
      <c r="F46" s="31" t="s">
        <v>30</v>
      </c>
      <c r="G46" s="30" t="s">
        <v>31</v>
      </c>
      <c r="H46" s="31" t="s">
        <v>32</v>
      </c>
      <c r="I46" s="30" t="s">
        <v>33</v>
      </c>
      <c r="J46" s="31" t="s">
        <v>34</v>
      </c>
      <c r="K46" s="30" t="s">
        <v>35</v>
      </c>
      <c r="L46" s="31" t="s">
        <v>36</v>
      </c>
      <c r="M46" s="30" t="s">
        <v>37</v>
      </c>
      <c r="N46" s="31" t="s">
        <v>38</v>
      </c>
      <c r="O46" s="30" t="s">
        <v>39</v>
      </c>
      <c r="P46" s="32" t="s">
        <v>52</v>
      </c>
    </row>
    <row r="47" spans="1:18" ht="124.5" customHeight="1" thickBot="1" x14ac:dyDescent="0.3">
      <c r="A47" s="33" t="s">
        <v>3</v>
      </c>
      <c r="B47" s="102" t="s">
        <v>77</v>
      </c>
      <c r="C47" s="103">
        <v>12000</v>
      </c>
      <c r="D47" s="15"/>
      <c r="E47" s="16"/>
      <c r="F47" s="17"/>
      <c r="G47" s="16"/>
      <c r="H47" s="17"/>
      <c r="I47" s="16">
        <v>8000</v>
      </c>
      <c r="J47" s="17"/>
      <c r="K47" s="16"/>
      <c r="L47" s="17"/>
      <c r="M47" s="16"/>
      <c r="N47" s="17"/>
      <c r="O47" s="16"/>
      <c r="P47" s="20">
        <f>SUM(D47:O47)</f>
        <v>8000</v>
      </c>
    </row>
    <row r="48" spans="1:18" ht="114" customHeight="1" thickBot="1" x14ac:dyDescent="0.3">
      <c r="A48" s="34" t="s">
        <v>4</v>
      </c>
      <c r="B48" s="104" t="s">
        <v>78</v>
      </c>
      <c r="C48" s="105">
        <v>25000</v>
      </c>
      <c r="D48" s="15"/>
      <c r="E48" s="16"/>
      <c r="F48" s="17">
        <v>5000</v>
      </c>
      <c r="G48" s="16"/>
      <c r="H48" s="17">
        <v>3000</v>
      </c>
      <c r="I48" s="16"/>
      <c r="J48" s="17"/>
      <c r="K48" s="16"/>
      <c r="L48" s="17"/>
      <c r="M48" s="16"/>
      <c r="N48" s="17"/>
      <c r="O48" s="16">
        <v>5000</v>
      </c>
      <c r="P48" s="20">
        <f t="shared" ref="P48:P56" si="2">SUM(D48:O48)</f>
        <v>13000</v>
      </c>
    </row>
    <row r="49" spans="1:16" ht="90" customHeight="1" thickBot="1" x14ac:dyDescent="0.3">
      <c r="A49" s="35" t="s">
        <v>6</v>
      </c>
      <c r="B49" s="104" t="s">
        <v>79</v>
      </c>
      <c r="C49" s="105">
        <v>25000</v>
      </c>
      <c r="D49" s="15"/>
      <c r="E49" s="16"/>
      <c r="F49" s="17">
        <v>4000</v>
      </c>
      <c r="G49" s="16"/>
      <c r="H49" s="17">
        <v>10000</v>
      </c>
      <c r="I49" s="16">
        <v>5000</v>
      </c>
      <c r="J49" s="17"/>
      <c r="K49" s="16"/>
      <c r="L49" s="17">
        <v>6000</v>
      </c>
      <c r="M49" s="16"/>
      <c r="N49" s="17"/>
      <c r="O49" s="16"/>
      <c r="P49" s="20">
        <f t="shared" si="2"/>
        <v>25000</v>
      </c>
    </row>
    <row r="50" spans="1:16" ht="87" customHeight="1" thickBot="1" x14ac:dyDescent="0.3">
      <c r="A50" s="34" t="s">
        <v>8</v>
      </c>
      <c r="B50" s="102" t="s">
        <v>50</v>
      </c>
      <c r="C50" s="103">
        <v>25000</v>
      </c>
      <c r="D50" s="15"/>
      <c r="E50" s="16"/>
      <c r="F50" s="17">
        <v>5000</v>
      </c>
      <c r="G50" s="16"/>
      <c r="H50" s="17"/>
      <c r="I50" s="16"/>
      <c r="J50" s="17"/>
      <c r="K50" s="16"/>
      <c r="L50" s="17">
        <v>4000</v>
      </c>
      <c r="M50" s="16">
        <v>4000</v>
      </c>
      <c r="N50" s="17"/>
      <c r="O50" s="16">
        <v>5000</v>
      </c>
      <c r="P50" s="20">
        <f t="shared" si="2"/>
        <v>18000</v>
      </c>
    </row>
    <row r="51" spans="1:16" ht="91.5" customHeight="1" thickBot="1" x14ac:dyDescent="0.3">
      <c r="A51" s="35" t="s">
        <v>9</v>
      </c>
      <c r="B51" s="104" t="s">
        <v>80</v>
      </c>
      <c r="C51" s="105">
        <v>18000</v>
      </c>
      <c r="D51" s="36"/>
      <c r="E51" s="20"/>
      <c r="F51" s="37">
        <v>2000</v>
      </c>
      <c r="G51" s="20"/>
      <c r="H51" s="37">
        <v>5000</v>
      </c>
      <c r="I51" s="20">
        <v>3000</v>
      </c>
      <c r="J51" s="37"/>
      <c r="K51" s="20"/>
      <c r="L51" s="37"/>
      <c r="M51" s="20"/>
      <c r="N51" s="37"/>
      <c r="O51" s="38"/>
      <c r="P51" s="20">
        <f t="shared" si="2"/>
        <v>10000</v>
      </c>
    </row>
    <row r="52" spans="1:16" ht="89.25" customHeight="1" thickBot="1" x14ac:dyDescent="0.3">
      <c r="A52" s="34" t="s">
        <v>10</v>
      </c>
      <c r="B52" s="104" t="s">
        <v>42</v>
      </c>
      <c r="C52" s="105">
        <v>34000</v>
      </c>
      <c r="D52" s="15"/>
      <c r="E52" s="16"/>
      <c r="F52" s="17"/>
      <c r="G52" s="16">
        <v>10000</v>
      </c>
      <c r="H52" s="17"/>
      <c r="I52" s="16">
        <v>3000</v>
      </c>
      <c r="J52" s="17"/>
      <c r="K52" s="16"/>
      <c r="L52" s="17">
        <v>7000</v>
      </c>
      <c r="M52" s="16">
        <v>6000</v>
      </c>
      <c r="N52" s="17">
        <v>8000</v>
      </c>
      <c r="O52" s="16">
        <v>4000</v>
      </c>
      <c r="P52" s="20">
        <f t="shared" si="2"/>
        <v>38000</v>
      </c>
    </row>
    <row r="53" spans="1:16" ht="70.5" customHeight="1" thickBot="1" x14ac:dyDescent="0.3">
      <c r="A53" s="35" t="s">
        <v>12</v>
      </c>
      <c r="B53" s="102" t="s">
        <v>81</v>
      </c>
      <c r="C53" s="103">
        <v>23000</v>
      </c>
      <c r="D53" s="36"/>
      <c r="E53" s="20"/>
      <c r="F53" s="37">
        <v>10000</v>
      </c>
      <c r="G53" s="20"/>
      <c r="H53" s="37"/>
      <c r="I53" s="20"/>
      <c r="J53" s="37">
        <v>5000</v>
      </c>
      <c r="K53" s="20"/>
      <c r="L53" s="37"/>
      <c r="M53" s="20"/>
      <c r="N53" s="37"/>
      <c r="O53" s="38"/>
      <c r="P53" s="20">
        <f t="shared" si="2"/>
        <v>15000</v>
      </c>
    </row>
    <row r="54" spans="1:16" ht="97.5" customHeight="1" thickBot="1" x14ac:dyDescent="0.3">
      <c r="A54" s="34" t="s">
        <v>14</v>
      </c>
      <c r="B54" s="104" t="s">
        <v>82</v>
      </c>
      <c r="C54" s="105">
        <v>25000</v>
      </c>
      <c r="D54" s="39"/>
      <c r="E54" s="40"/>
      <c r="F54" s="41"/>
      <c r="G54" s="40"/>
      <c r="H54" s="41"/>
      <c r="I54" s="40"/>
      <c r="J54" s="41"/>
      <c r="K54" s="40"/>
      <c r="L54" s="41"/>
      <c r="M54" s="40"/>
      <c r="N54" s="41"/>
      <c r="O54" s="42"/>
      <c r="P54" s="20">
        <f t="shared" si="2"/>
        <v>0</v>
      </c>
    </row>
    <row r="55" spans="1:16" ht="101.25" customHeight="1" thickBot="1" x14ac:dyDescent="0.3">
      <c r="A55" s="35" t="s">
        <v>15</v>
      </c>
      <c r="B55" s="104" t="s">
        <v>83</v>
      </c>
      <c r="C55" s="105">
        <v>25000</v>
      </c>
      <c r="D55" s="39"/>
      <c r="E55" s="40">
        <v>5000</v>
      </c>
      <c r="F55" s="41"/>
      <c r="G55" s="40"/>
      <c r="H55" s="41"/>
      <c r="I55" s="40">
        <v>5000</v>
      </c>
      <c r="J55" s="41"/>
      <c r="K55" s="40"/>
      <c r="L55" s="41"/>
      <c r="M55" s="40"/>
      <c r="N55" s="41"/>
      <c r="O55" s="40">
        <v>3000</v>
      </c>
      <c r="P55" s="20">
        <f t="shared" si="2"/>
        <v>13000</v>
      </c>
    </row>
    <row r="56" spans="1:16" ht="72" customHeight="1" thickBot="1" x14ac:dyDescent="0.3">
      <c r="A56" s="34" t="s">
        <v>16</v>
      </c>
      <c r="B56" s="104" t="s">
        <v>84</v>
      </c>
      <c r="C56" s="105">
        <v>3000</v>
      </c>
      <c r="D56" s="43"/>
      <c r="E56" s="44"/>
      <c r="F56" s="45"/>
      <c r="G56" s="44"/>
      <c r="H56" s="45"/>
      <c r="I56" s="44"/>
      <c r="J56" s="45"/>
      <c r="K56" s="44">
        <v>3000</v>
      </c>
      <c r="L56" s="45"/>
      <c r="M56" s="44"/>
      <c r="N56" s="45"/>
      <c r="O56" s="46"/>
      <c r="P56" s="20">
        <f t="shared" si="2"/>
        <v>3000</v>
      </c>
    </row>
    <row r="57" spans="1:16" ht="54.75" customHeight="1" thickBot="1" x14ac:dyDescent="0.5">
      <c r="A57" s="47"/>
      <c r="B57" s="48" t="s">
        <v>49</v>
      </c>
      <c r="C57" s="49">
        <f>SUM(C47:C56)</f>
        <v>215000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4"/>
      <c r="P57" s="49">
        <f>SUM(P47:P56)</f>
        <v>143000</v>
      </c>
    </row>
    <row r="60" spans="1:16" ht="15.75" thickBot="1" x14ac:dyDescent="0.3"/>
    <row r="61" spans="1:16" ht="70.5" customHeight="1" thickBot="1" x14ac:dyDescent="0.45">
      <c r="A61" s="131" t="s">
        <v>43</v>
      </c>
      <c r="B61" s="132"/>
      <c r="C61" s="51" t="s">
        <v>85</v>
      </c>
      <c r="D61" s="52" t="s">
        <v>86</v>
      </c>
      <c r="E61" s="51" t="s">
        <v>87</v>
      </c>
      <c r="F61" s="52" t="s">
        <v>88</v>
      </c>
      <c r="G61" s="51" t="s">
        <v>89</v>
      </c>
      <c r="H61" s="52" t="s">
        <v>90</v>
      </c>
      <c r="I61" s="51" t="s">
        <v>91</v>
      </c>
      <c r="J61" s="52" t="s">
        <v>92</v>
      </c>
      <c r="K61" s="53" t="s">
        <v>95</v>
      </c>
      <c r="L61" s="53" t="s">
        <v>96</v>
      </c>
      <c r="M61" s="53" t="s">
        <v>97</v>
      </c>
      <c r="N61" s="53" t="s">
        <v>98</v>
      </c>
      <c r="O61" s="53" t="s">
        <v>49</v>
      </c>
    </row>
    <row r="62" spans="1:16" ht="60" customHeight="1" thickBot="1" x14ac:dyDescent="0.3">
      <c r="A62" s="61" t="s">
        <v>8</v>
      </c>
      <c r="B62" s="62" t="s">
        <v>94</v>
      </c>
      <c r="C62" s="60"/>
      <c r="D62" s="59"/>
      <c r="E62" s="59">
        <v>5000</v>
      </c>
      <c r="F62" s="59"/>
      <c r="G62" s="59"/>
      <c r="H62" s="59"/>
      <c r="I62" s="59"/>
      <c r="J62" s="59"/>
      <c r="K62" s="59"/>
      <c r="L62" s="59"/>
      <c r="M62" s="59"/>
      <c r="N62" s="59"/>
      <c r="O62" s="57">
        <f>SUM(C62:N62)</f>
        <v>5000</v>
      </c>
    </row>
    <row r="63" spans="1:16" ht="72.75" customHeight="1" thickBot="1" x14ac:dyDescent="0.3">
      <c r="A63" s="52" t="s">
        <v>9</v>
      </c>
      <c r="B63" s="63" t="s">
        <v>99</v>
      </c>
      <c r="C63" s="64"/>
      <c r="D63" s="59"/>
      <c r="E63" s="59"/>
      <c r="F63" s="59">
        <v>5000</v>
      </c>
      <c r="G63" s="59"/>
      <c r="H63" s="59"/>
      <c r="I63" s="59"/>
      <c r="J63" s="59"/>
      <c r="K63" s="59"/>
      <c r="L63" s="59"/>
      <c r="M63" s="59"/>
      <c r="N63" s="59"/>
      <c r="O63" s="57">
        <f t="shared" ref="O63:O81" si="3">SUM(C63:N63)</f>
        <v>5000</v>
      </c>
    </row>
    <row r="64" spans="1:16" ht="87" customHeight="1" thickBot="1" x14ac:dyDescent="0.3">
      <c r="A64" s="61" t="s">
        <v>10</v>
      </c>
      <c r="B64" s="54" t="s">
        <v>100</v>
      </c>
      <c r="C64" s="58"/>
      <c r="D64" s="59"/>
      <c r="E64" s="59"/>
      <c r="F64" s="59">
        <v>2500</v>
      </c>
      <c r="G64" s="59"/>
      <c r="H64" s="59"/>
      <c r="I64" s="59"/>
      <c r="J64" s="59"/>
      <c r="K64" s="59"/>
      <c r="L64" s="59"/>
      <c r="M64" s="59"/>
      <c r="N64" s="59"/>
      <c r="O64" s="57">
        <f t="shared" si="3"/>
        <v>2500</v>
      </c>
    </row>
    <row r="65" spans="1:15" ht="83.25" customHeight="1" thickBot="1" x14ac:dyDescent="0.3">
      <c r="A65" s="52" t="s">
        <v>12</v>
      </c>
      <c r="B65" s="54" t="s">
        <v>101</v>
      </c>
      <c r="C65" s="58"/>
      <c r="D65" s="65"/>
      <c r="E65" s="59"/>
      <c r="F65" s="59">
        <v>2000</v>
      </c>
      <c r="G65" s="59"/>
      <c r="H65" s="59"/>
      <c r="I65" s="59"/>
      <c r="J65" s="59"/>
      <c r="K65" s="59"/>
      <c r="L65" s="59"/>
      <c r="M65" s="59"/>
      <c r="N65" s="59"/>
      <c r="O65" s="57">
        <f t="shared" si="3"/>
        <v>2000</v>
      </c>
    </row>
    <row r="66" spans="1:15" ht="102" customHeight="1" thickBot="1" x14ac:dyDescent="0.3">
      <c r="A66" s="61" t="s">
        <v>14</v>
      </c>
      <c r="B66" s="54" t="s">
        <v>109</v>
      </c>
      <c r="C66" s="58"/>
      <c r="D66" s="65"/>
      <c r="E66" s="59"/>
      <c r="F66" s="59">
        <v>3000</v>
      </c>
      <c r="G66" s="59"/>
      <c r="H66" s="59">
        <v>5000</v>
      </c>
      <c r="I66" s="59"/>
      <c r="J66" s="59"/>
      <c r="K66" s="59"/>
      <c r="L66" s="59"/>
      <c r="M66" s="59"/>
      <c r="N66" s="59"/>
      <c r="O66" s="57">
        <f t="shared" si="3"/>
        <v>8000</v>
      </c>
    </row>
    <row r="67" spans="1:15" ht="95.25" customHeight="1" thickBot="1" x14ac:dyDescent="0.3">
      <c r="A67" s="52" t="s">
        <v>15</v>
      </c>
      <c r="B67" s="66" t="s">
        <v>102</v>
      </c>
      <c r="C67" s="58"/>
      <c r="D67" s="59"/>
      <c r="E67" s="59"/>
      <c r="F67" s="59"/>
      <c r="G67" s="59">
        <v>3000</v>
      </c>
      <c r="H67" s="59"/>
      <c r="I67" s="59"/>
      <c r="J67" s="59"/>
      <c r="K67" s="59"/>
      <c r="L67" s="59"/>
      <c r="M67" s="59"/>
      <c r="N67" s="59"/>
      <c r="O67" s="57">
        <f t="shared" si="3"/>
        <v>3000</v>
      </c>
    </row>
    <row r="68" spans="1:15" ht="69" customHeight="1" thickBot="1" x14ac:dyDescent="0.3">
      <c r="A68" s="61" t="s">
        <v>16</v>
      </c>
      <c r="B68" s="54" t="s">
        <v>108</v>
      </c>
      <c r="C68" s="58"/>
      <c r="D68" s="59"/>
      <c r="E68" s="59"/>
      <c r="F68" s="59">
        <v>5000</v>
      </c>
      <c r="G68" s="59"/>
      <c r="H68" s="59"/>
      <c r="I68" s="59"/>
      <c r="J68" s="59"/>
      <c r="K68" s="59"/>
      <c r="L68" s="59"/>
      <c r="M68" s="59"/>
      <c r="N68" s="59"/>
      <c r="O68" s="57">
        <f t="shared" si="3"/>
        <v>5000</v>
      </c>
    </row>
    <row r="69" spans="1:15" ht="74.25" customHeight="1" thickBot="1" x14ac:dyDescent="0.3">
      <c r="A69" s="52" t="s">
        <v>17</v>
      </c>
      <c r="B69" s="51" t="s">
        <v>110</v>
      </c>
      <c r="C69" s="60"/>
      <c r="D69" s="59"/>
      <c r="E69" s="59"/>
      <c r="F69" s="59"/>
      <c r="G69" s="59">
        <v>2000</v>
      </c>
      <c r="H69" s="59"/>
      <c r="I69" s="59"/>
      <c r="J69" s="59"/>
      <c r="K69" s="59"/>
      <c r="L69" s="59"/>
      <c r="M69" s="59"/>
      <c r="N69" s="59"/>
      <c r="O69" s="57">
        <f t="shared" si="3"/>
        <v>2000</v>
      </c>
    </row>
    <row r="70" spans="1:15" ht="69" customHeight="1" thickBot="1" x14ac:dyDescent="0.3">
      <c r="A70" s="61" t="s">
        <v>19</v>
      </c>
      <c r="B70" s="67" t="s">
        <v>111</v>
      </c>
      <c r="C70" s="68"/>
      <c r="D70" s="69"/>
      <c r="E70" s="59"/>
      <c r="F70" s="59">
        <v>1000</v>
      </c>
      <c r="G70" s="59"/>
      <c r="H70" s="59"/>
      <c r="I70" s="59"/>
      <c r="J70" s="59"/>
      <c r="K70" s="59"/>
      <c r="L70" s="59"/>
      <c r="M70" s="59"/>
      <c r="N70" s="59"/>
      <c r="O70" s="57">
        <f t="shared" si="3"/>
        <v>1000</v>
      </c>
    </row>
    <row r="71" spans="1:15" ht="60" customHeight="1" thickBot="1" x14ac:dyDescent="0.3">
      <c r="A71" s="52" t="s">
        <v>21</v>
      </c>
      <c r="B71" s="70" t="s">
        <v>112</v>
      </c>
      <c r="C71" s="68"/>
      <c r="D71" s="59"/>
      <c r="E71" s="59"/>
      <c r="F71" s="59"/>
      <c r="G71" s="59"/>
      <c r="H71" s="59">
        <v>2000</v>
      </c>
      <c r="I71" s="59"/>
      <c r="J71" s="59"/>
      <c r="K71" s="59"/>
      <c r="L71" s="59"/>
      <c r="M71" s="59"/>
      <c r="N71" s="59"/>
      <c r="O71" s="57">
        <f t="shared" si="3"/>
        <v>2000</v>
      </c>
    </row>
    <row r="72" spans="1:15" ht="78.75" customHeight="1" thickBot="1" x14ac:dyDescent="0.3">
      <c r="A72" s="52" t="s">
        <v>23</v>
      </c>
      <c r="B72" s="71" t="s">
        <v>114</v>
      </c>
      <c r="C72" s="68"/>
      <c r="D72" s="59"/>
      <c r="E72" s="59"/>
      <c r="F72" s="59"/>
      <c r="G72" s="59">
        <v>2000</v>
      </c>
      <c r="H72" s="59"/>
      <c r="I72" s="59"/>
      <c r="J72" s="59"/>
      <c r="K72" s="59"/>
      <c r="L72" s="59"/>
      <c r="M72" s="59"/>
      <c r="N72" s="59"/>
      <c r="O72" s="57">
        <f t="shared" si="3"/>
        <v>2000</v>
      </c>
    </row>
    <row r="73" spans="1:15" ht="94.5" customHeight="1" thickBot="1" x14ac:dyDescent="0.3">
      <c r="A73" s="61" t="s">
        <v>24</v>
      </c>
      <c r="B73" s="62" t="s">
        <v>115</v>
      </c>
      <c r="C73" s="72"/>
      <c r="D73" s="59"/>
      <c r="E73" s="59"/>
      <c r="F73" s="59"/>
      <c r="G73" s="59"/>
      <c r="H73" s="59">
        <v>3000</v>
      </c>
      <c r="I73" s="59"/>
      <c r="J73" s="59"/>
      <c r="K73" s="59"/>
      <c r="L73" s="59"/>
      <c r="M73" s="59"/>
      <c r="N73" s="59"/>
      <c r="O73" s="57">
        <f t="shared" si="3"/>
        <v>3000</v>
      </c>
    </row>
    <row r="74" spans="1:15" ht="73.5" customHeight="1" thickBot="1" x14ac:dyDescent="0.3">
      <c r="A74" s="52" t="s">
        <v>26</v>
      </c>
      <c r="B74" s="62" t="s">
        <v>117</v>
      </c>
      <c r="C74" s="72"/>
      <c r="D74" s="59"/>
      <c r="E74" s="59"/>
      <c r="F74" s="59"/>
      <c r="G74" s="59"/>
      <c r="H74" s="59"/>
      <c r="I74" s="59"/>
      <c r="J74" s="59"/>
      <c r="K74" s="59">
        <v>5000</v>
      </c>
      <c r="L74" s="59"/>
      <c r="M74" s="59"/>
      <c r="N74" s="59"/>
      <c r="O74" s="57">
        <f t="shared" si="3"/>
        <v>5000</v>
      </c>
    </row>
    <row r="75" spans="1:15" ht="61.5" customHeight="1" thickBot="1" x14ac:dyDescent="0.3">
      <c r="A75" s="61" t="s">
        <v>44</v>
      </c>
      <c r="B75" s="62" t="s">
        <v>118</v>
      </c>
      <c r="C75" s="72"/>
      <c r="D75" s="59"/>
      <c r="E75" s="59"/>
      <c r="F75" s="59"/>
      <c r="G75" s="59"/>
      <c r="H75" s="59"/>
      <c r="I75" s="59"/>
      <c r="J75" s="59"/>
      <c r="K75" s="59">
        <v>5000</v>
      </c>
      <c r="L75" s="59"/>
      <c r="M75" s="59"/>
      <c r="N75" s="59"/>
      <c r="O75" s="57">
        <f t="shared" si="3"/>
        <v>5000</v>
      </c>
    </row>
    <row r="76" spans="1:15" ht="70.5" customHeight="1" thickBot="1" x14ac:dyDescent="0.3">
      <c r="A76" s="52" t="s">
        <v>57</v>
      </c>
      <c r="B76" s="71" t="s">
        <v>119</v>
      </c>
      <c r="C76" s="72"/>
      <c r="D76" s="59"/>
      <c r="E76" s="59"/>
      <c r="F76" s="59"/>
      <c r="G76" s="59"/>
      <c r="H76" s="59"/>
      <c r="I76" s="59"/>
      <c r="J76" s="59">
        <v>2000</v>
      </c>
      <c r="K76" s="59"/>
      <c r="L76" s="59"/>
      <c r="M76" s="59"/>
      <c r="N76" s="59"/>
      <c r="O76" s="57">
        <f t="shared" si="3"/>
        <v>2000</v>
      </c>
    </row>
    <row r="77" spans="1:15" ht="70.5" customHeight="1" thickBot="1" x14ac:dyDescent="0.3">
      <c r="A77" s="61" t="s">
        <v>58</v>
      </c>
      <c r="B77" s="73" t="s">
        <v>120</v>
      </c>
      <c r="C77" s="60"/>
      <c r="D77" s="59"/>
      <c r="E77" s="59"/>
      <c r="F77" s="59"/>
      <c r="G77" s="59"/>
      <c r="H77" s="59">
        <v>1000</v>
      </c>
      <c r="I77" s="59"/>
      <c r="J77" s="59"/>
      <c r="K77" s="59"/>
      <c r="L77" s="59"/>
      <c r="M77" s="59"/>
      <c r="N77" s="59"/>
      <c r="O77" s="57">
        <f t="shared" si="3"/>
        <v>1000</v>
      </c>
    </row>
    <row r="78" spans="1:15" ht="60" customHeight="1" thickBot="1" x14ac:dyDescent="0.3">
      <c r="A78" s="61" t="s">
        <v>59</v>
      </c>
      <c r="B78" s="74" t="s">
        <v>122</v>
      </c>
      <c r="C78" s="60"/>
      <c r="D78" s="59"/>
      <c r="E78" s="59"/>
      <c r="F78" s="59"/>
      <c r="G78" s="59"/>
      <c r="H78" s="59"/>
      <c r="I78" s="59"/>
      <c r="J78" s="59"/>
      <c r="K78" s="59">
        <v>2500</v>
      </c>
      <c r="L78" s="59"/>
      <c r="M78" s="59"/>
      <c r="N78" s="59"/>
      <c r="O78" s="57">
        <f t="shared" si="3"/>
        <v>2500</v>
      </c>
    </row>
    <row r="79" spans="1:15" ht="57.75" customHeight="1" thickBot="1" x14ac:dyDescent="0.3">
      <c r="A79" s="61" t="s">
        <v>60</v>
      </c>
      <c r="B79" s="74" t="s">
        <v>123</v>
      </c>
      <c r="C79" s="60"/>
      <c r="D79" s="59"/>
      <c r="E79" s="59"/>
      <c r="F79" s="59"/>
      <c r="G79" s="59"/>
      <c r="H79" s="59"/>
      <c r="I79" s="59"/>
      <c r="J79" s="59"/>
      <c r="K79" s="59"/>
      <c r="L79" s="59">
        <v>3000</v>
      </c>
      <c r="M79" s="59"/>
      <c r="N79" s="59"/>
      <c r="O79" s="57">
        <f t="shared" si="3"/>
        <v>3000</v>
      </c>
    </row>
    <row r="80" spans="1:15" ht="51" customHeight="1" thickBot="1" x14ac:dyDescent="0.3">
      <c r="A80" s="61" t="s">
        <v>126</v>
      </c>
      <c r="B80" s="62" t="s">
        <v>128</v>
      </c>
      <c r="C80" s="60"/>
      <c r="D80" s="59"/>
      <c r="E80" s="59"/>
      <c r="F80" s="59"/>
      <c r="G80" s="59"/>
      <c r="H80" s="59"/>
      <c r="I80" s="59"/>
      <c r="J80" s="59"/>
      <c r="K80" s="59"/>
      <c r="L80" s="59"/>
      <c r="M80" s="59">
        <v>2000</v>
      </c>
      <c r="N80" s="59"/>
      <c r="O80" s="57">
        <f t="shared" si="3"/>
        <v>2000</v>
      </c>
    </row>
    <row r="81" spans="1:24" ht="51" customHeight="1" thickBot="1" x14ac:dyDescent="0.3">
      <c r="A81" s="61" t="s">
        <v>127</v>
      </c>
      <c r="B81" s="62" t="s">
        <v>129</v>
      </c>
      <c r="C81" s="60"/>
      <c r="D81" s="59"/>
      <c r="E81" s="59"/>
      <c r="F81" s="59"/>
      <c r="G81" s="59"/>
      <c r="H81" s="59"/>
      <c r="I81" s="59"/>
      <c r="J81" s="59"/>
      <c r="K81" s="59"/>
      <c r="L81" s="59"/>
      <c r="M81" s="59">
        <v>2000</v>
      </c>
      <c r="N81" s="59"/>
      <c r="O81" s="57">
        <f t="shared" si="3"/>
        <v>2000</v>
      </c>
    </row>
    <row r="82" spans="1:24" ht="47.25" customHeight="1" thickBot="1" x14ac:dyDescent="0.45">
      <c r="A82" s="123" t="s">
        <v>27</v>
      </c>
      <c r="B82" s="124"/>
      <c r="C82" s="60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7">
        <f>SUM(O62:O81)</f>
        <v>63000</v>
      </c>
    </row>
    <row r="83" spans="1:24" ht="47.25" customHeight="1" thickBot="1" x14ac:dyDescent="0.45">
      <c r="A83" s="83"/>
      <c r="B83" s="83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</row>
    <row r="84" spans="1:24" ht="47.25" customHeight="1" thickBot="1" x14ac:dyDescent="0.45">
      <c r="A84" s="83"/>
      <c r="B84" s="52" t="s">
        <v>103</v>
      </c>
      <c r="C84" s="59" t="s">
        <v>106</v>
      </c>
      <c r="D84" s="59" t="s">
        <v>116</v>
      </c>
      <c r="E84" s="59" t="s">
        <v>130</v>
      </c>
      <c r="F84" s="59" t="s">
        <v>131</v>
      </c>
      <c r="G84" s="59" t="s">
        <v>49</v>
      </c>
      <c r="H84" s="82"/>
      <c r="I84" s="82"/>
      <c r="J84" s="82"/>
      <c r="K84" s="82"/>
      <c r="L84" s="82"/>
      <c r="M84" s="82"/>
      <c r="N84" s="82"/>
      <c r="O84" s="82"/>
    </row>
    <row r="85" spans="1:24" ht="47.25" customHeight="1" thickBot="1" x14ac:dyDescent="0.45">
      <c r="A85" s="83"/>
      <c r="B85" s="78" t="s">
        <v>133</v>
      </c>
      <c r="C85" s="88">
        <v>10000</v>
      </c>
      <c r="D85" s="59">
        <v>8000</v>
      </c>
      <c r="E85" s="59">
        <v>3000</v>
      </c>
      <c r="F85" s="59">
        <v>10000</v>
      </c>
      <c r="G85" s="59">
        <f>SUM(C85:F85)</f>
        <v>31000</v>
      </c>
      <c r="H85" s="82"/>
      <c r="I85" s="82"/>
      <c r="J85" s="82"/>
      <c r="K85" s="82"/>
      <c r="L85" s="82"/>
      <c r="M85" s="82"/>
      <c r="N85" s="82"/>
      <c r="O85" s="82"/>
    </row>
    <row r="86" spans="1:24" ht="47.25" customHeight="1" thickBot="1" x14ac:dyDescent="0.45">
      <c r="A86" s="83"/>
      <c r="B86" s="52" t="s">
        <v>134</v>
      </c>
      <c r="C86" s="59">
        <v>5000</v>
      </c>
      <c r="D86" s="59"/>
      <c r="E86" s="59"/>
      <c r="F86" s="59">
        <v>3000</v>
      </c>
      <c r="G86" s="59">
        <f>SUM(C86:F86)</f>
        <v>8000</v>
      </c>
      <c r="H86" s="82"/>
      <c r="I86" s="82"/>
      <c r="J86" s="82"/>
      <c r="K86" s="82"/>
      <c r="L86" s="82"/>
      <c r="M86" s="82"/>
      <c r="N86" s="82"/>
      <c r="O86" s="82"/>
    </row>
    <row r="87" spans="1:24" ht="47.25" customHeight="1" thickBot="1" x14ac:dyDescent="0.45">
      <c r="A87" s="83"/>
      <c r="B87" s="52" t="s">
        <v>49</v>
      </c>
      <c r="C87" s="59"/>
      <c r="D87" s="59"/>
      <c r="E87" s="59"/>
      <c r="F87" s="59"/>
      <c r="G87" s="59">
        <f>SUM(G85:G86)</f>
        <v>39000</v>
      </c>
      <c r="H87" s="82"/>
      <c r="I87" s="82"/>
      <c r="J87" s="82"/>
      <c r="K87" s="82"/>
      <c r="L87" s="82"/>
      <c r="M87" s="82"/>
      <c r="N87" s="82"/>
      <c r="O87" s="82"/>
    </row>
    <row r="88" spans="1:24" ht="47.25" customHeight="1" thickBot="1" x14ac:dyDescent="0.45">
      <c r="A88" s="83"/>
      <c r="B88" s="83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</row>
    <row r="89" spans="1:24" ht="55.5" customHeight="1" thickBot="1" x14ac:dyDescent="0.45">
      <c r="A89" s="75"/>
      <c r="B89" s="52"/>
      <c r="C89" s="84" t="s">
        <v>85</v>
      </c>
      <c r="D89" s="84" t="s">
        <v>86</v>
      </c>
      <c r="E89" s="84" t="s">
        <v>87</v>
      </c>
      <c r="F89" s="84" t="s">
        <v>88</v>
      </c>
      <c r="G89" s="84" t="s">
        <v>89</v>
      </c>
      <c r="H89" s="84" t="s">
        <v>90</v>
      </c>
      <c r="I89" s="84" t="s">
        <v>91</v>
      </c>
      <c r="J89" s="84" t="s">
        <v>92</v>
      </c>
      <c r="K89" s="84" t="s">
        <v>95</v>
      </c>
      <c r="L89" s="84" t="s">
        <v>96</v>
      </c>
      <c r="M89" s="84" t="s">
        <v>135</v>
      </c>
      <c r="N89" s="84" t="s">
        <v>136</v>
      </c>
      <c r="O89" s="84"/>
    </row>
    <row r="90" spans="1:24" s="7" customFormat="1" ht="81.75" customHeight="1" thickBot="1" x14ac:dyDescent="0.3">
      <c r="A90" s="87"/>
      <c r="B90" s="86" t="s">
        <v>54</v>
      </c>
      <c r="C90" s="55">
        <v>41318.980000000003</v>
      </c>
      <c r="D90" s="56">
        <v>17030</v>
      </c>
      <c r="E90" s="56">
        <v>6991.06</v>
      </c>
      <c r="F90" s="56">
        <v>33187.57</v>
      </c>
      <c r="G90" s="56">
        <v>28216.92</v>
      </c>
      <c r="H90" s="56">
        <v>6669.76</v>
      </c>
      <c r="I90" s="56">
        <v>24053.84</v>
      </c>
      <c r="J90" s="56"/>
      <c r="K90" s="56"/>
      <c r="L90" s="85"/>
      <c r="M90" s="56"/>
      <c r="N90" s="56"/>
      <c r="O90" s="57">
        <f>SUM(C90:N90)</f>
        <v>157468.13</v>
      </c>
      <c r="X90" s="81"/>
    </row>
    <row r="91" spans="1:24" ht="66.75" customHeight="1" thickBot="1" x14ac:dyDescent="0.3">
      <c r="A91" s="87"/>
      <c r="B91" s="111" t="s">
        <v>93</v>
      </c>
      <c r="C91" s="58">
        <v>3000</v>
      </c>
      <c r="D91" s="59">
        <v>3000</v>
      </c>
      <c r="E91" s="59">
        <v>3000</v>
      </c>
      <c r="F91" s="59">
        <v>3000</v>
      </c>
      <c r="G91" s="59">
        <f>3000+17625</f>
        <v>20625</v>
      </c>
      <c r="H91" s="59">
        <v>3000</v>
      </c>
      <c r="I91" s="59"/>
      <c r="J91" s="59"/>
      <c r="K91" s="59">
        <f>9000+76100</f>
        <v>85100</v>
      </c>
      <c r="L91" s="59">
        <f>3000+45389.9</f>
        <v>48389.9</v>
      </c>
      <c r="M91" s="59">
        <v>3000</v>
      </c>
      <c r="N91" s="59"/>
      <c r="O91" s="57">
        <f>SUM(C91:N91)</f>
        <v>172114.9</v>
      </c>
    </row>
    <row r="92" spans="1:24" ht="64.5" customHeight="1" thickBot="1" x14ac:dyDescent="0.3">
      <c r="A92" s="87"/>
      <c r="B92" s="86" t="s">
        <v>53</v>
      </c>
      <c r="C92" s="60"/>
      <c r="D92" s="59">
        <v>22437.360000000001</v>
      </c>
      <c r="E92" s="59">
        <v>22231.25</v>
      </c>
      <c r="F92" s="59"/>
      <c r="G92" s="59"/>
      <c r="H92" s="59">
        <v>13766</v>
      </c>
      <c r="I92" s="59"/>
      <c r="J92" s="59">
        <v>10000</v>
      </c>
      <c r="K92" s="59"/>
      <c r="L92" s="59">
        <v>21000</v>
      </c>
      <c r="M92" s="59"/>
      <c r="N92" s="59"/>
      <c r="O92" s="57">
        <f>SUM(C92:N92)</f>
        <v>89434.61</v>
      </c>
    </row>
    <row r="93" spans="1:24" ht="67.5" customHeight="1" thickBot="1" x14ac:dyDescent="0.3">
      <c r="A93" s="87"/>
      <c r="B93" s="52" t="s">
        <v>113</v>
      </c>
      <c r="C93" s="68"/>
      <c r="D93" s="59"/>
      <c r="E93" s="59"/>
      <c r="F93" s="59">
        <v>3000</v>
      </c>
      <c r="G93" s="59">
        <v>16000</v>
      </c>
      <c r="H93" s="59"/>
      <c r="I93" s="59"/>
      <c r="J93" s="59"/>
      <c r="K93" s="59">
        <v>16000</v>
      </c>
      <c r="L93" s="59"/>
      <c r="M93" s="59">
        <v>12000</v>
      </c>
      <c r="N93" s="59"/>
      <c r="O93" s="57">
        <f t="shared" ref="O93" si="4">SUM(C93:N93)</f>
        <v>47000</v>
      </c>
    </row>
    <row r="94" spans="1:24" ht="64.5" customHeight="1" thickBot="1" x14ac:dyDescent="0.3">
      <c r="A94" s="87"/>
      <c r="B94" s="86" t="s">
        <v>49</v>
      </c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7">
        <f>SUM(O90:O93)</f>
        <v>466017.64</v>
      </c>
    </row>
    <row r="95" spans="1:24" ht="27" thickBot="1" x14ac:dyDescent="0.45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</row>
    <row r="96" spans="1:24" ht="67.5" customHeight="1" thickBot="1" x14ac:dyDescent="0.45">
      <c r="A96" s="75"/>
      <c r="B96" s="76"/>
      <c r="C96" s="144" t="s">
        <v>124</v>
      </c>
      <c r="D96" s="144"/>
      <c r="E96" s="144"/>
      <c r="F96" s="144"/>
      <c r="G96" s="144"/>
      <c r="H96" s="144"/>
      <c r="I96" s="132"/>
      <c r="J96" s="75"/>
      <c r="K96" s="75"/>
      <c r="L96" s="75"/>
      <c r="M96" s="75"/>
      <c r="N96" s="75"/>
      <c r="O96" s="75"/>
    </row>
    <row r="97" spans="1:15" ht="60.75" customHeight="1" thickBot="1" x14ac:dyDescent="0.45">
      <c r="A97" s="75"/>
      <c r="B97" s="52" t="s">
        <v>0</v>
      </c>
      <c r="C97" s="116">
        <f>SUM(P28+X28)</f>
        <v>914502.17999999993</v>
      </c>
      <c r="D97" s="135"/>
      <c r="E97" s="135"/>
      <c r="F97" s="135"/>
      <c r="G97" s="135"/>
      <c r="H97" s="135"/>
      <c r="I97" s="136"/>
      <c r="J97" s="75"/>
      <c r="K97" s="75"/>
      <c r="L97" s="75"/>
      <c r="M97" s="75"/>
      <c r="N97" s="75"/>
      <c r="O97" s="75"/>
    </row>
    <row r="98" spans="1:15" ht="55.5" customHeight="1" thickBot="1" x14ac:dyDescent="0.45">
      <c r="A98" s="75"/>
      <c r="B98" s="61" t="s">
        <v>40</v>
      </c>
      <c r="C98" s="116">
        <f>SUM(P39+Q34+Q36+R36)</f>
        <v>87500</v>
      </c>
      <c r="D98" s="117"/>
      <c r="E98" s="117"/>
      <c r="F98" s="117"/>
      <c r="G98" s="117"/>
      <c r="H98" s="117"/>
      <c r="I98" s="118"/>
      <c r="J98" s="75"/>
      <c r="K98" s="75"/>
      <c r="L98" s="75"/>
      <c r="M98" s="75"/>
      <c r="N98" s="75"/>
      <c r="O98" s="75"/>
    </row>
    <row r="99" spans="1:15" ht="61.5" customHeight="1" thickBot="1" x14ac:dyDescent="0.45">
      <c r="A99" s="75"/>
      <c r="B99" s="52" t="s">
        <v>48</v>
      </c>
      <c r="C99" s="116">
        <f>SUM(P57)</f>
        <v>143000</v>
      </c>
      <c r="D99" s="135"/>
      <c r="E99" s="135"/>
      <c r="F99" s="135"/>
      <c r="G99" s="135"/>
      <c r="H99" s="135"/>
      <c r="I99" s="136"/>
      <c r="J99" s="75"/>
      <c r="K99" s="75"/>
      <c r="L99" s="75"/>
      <c r="M99" s="75"/>
      <c r="N99" s="75"/>
      <c r="O99" s="75"/>
    </row>
    <row r="100" spans="1:15" ht="58.5" customHeight="1" thickBot="1" x14ac:dyDescent="0.45">
      <c r="A100" s="75"/>
      <c r="B100" s="61" t="s">
        <v>43</v>
      </c>
      <c r="C100" s="116">
        <f>SUM(O82)</f>
        <v>63000</v>
      </c>
      <c r="D100" s="135"/>
      <c r="E100" s="135"/>
      <c r="F100" s="135"/>
      <c r="G100" s="135"/>
      <c r="H100" s="135"/>
      <c r="I100" s="136"/>
      <c r="J100" s="75"/>
      <c r="K100" s="75"/>
      <c r="L100" s="75"/>
      <c r="M100" s="75"/>
      <c r="N100" s="75"/>
      <c r="O100" s="75"/>
    </row>
    <row r="101" spans="1:15" ht="58.5" customHeight="1" thickBot="1" x14ac:dyDescent="0.45">
      <c r="A101" s="75"/>
      <c r="B101" s="52" t="s">
        <v>137</v>
      </c>
      <c r="C101" s="116">
        <f>SUM(O90+O92)</f>
        <v>246902.74</v>
      </c>
      <c r="D101" s="117"/>
      <c r="E101" s="117"/>
      <c r="F101" s="117"/>
      <c r="G101" s="117"/>
      <c r="H101" s="117"/>
      <c r="I101" s="118"/>
      <c r="J101" s="75"/>
      <c r="K101" s="75"/>
      <c r="L101" s="75"/>
      <c r="M101" s="75"/>
      <c r="N101" s="75"/>
      <c r="O101" s="75"/>
    </row>
    <row r="102" spans="1:15" ht="58.5" customHeight="1" thickBot="1" x14ac:dyDescent="0.45">
      <c r="A102" s="75"/>
      <c r="B102" s="77" t="s">
        <v>138</v>
      </c>
      <c r="C102" s="116">
        <f>SUM(O91+O93)</f>
        <v>219114.9</v>
      </c>
      <c r="D102" s="117"/>
      <c r="E102" s="117"/>
      <c r="F102" s="117"/>
      <c r="G102" s="117"/>
      <c r="H102" s="117"/>
      <c r="I102" s="118"/>
      <c r="J102" s="75"/>
      <c r="K102" s="75"/>
      <c r="L102" s="75"/>
      <c r="M102" s="75"/>
      <c r="N102" s="75"/>
      <c r="O102" s="75"/>
    </row>
    <row r="103" spans="1:15" ht="58.5" customHeight="1" thickBot="1" x14ac:dyDescent="0.45">
      <c r="A103" s="75"/>
      <c r="B103" s="77" t="s">
        <v>132</v>
      </c>
      <c r="C103" s="116">
        <f>SUM(G87)</f>
        <v>39000</v>
      </c>
      <c r="D103" s="117"/>
      <c r="E103" s="117"/>
      <c r="F103" s="117"/>
      <c r="G103" s="117"/>
      <c r="H103" s="117"/>
      <c r="I103" s="118"/>
      <c r="J103" s="75"/>
      <c r="K103" s="75"/>
      <c r="L103" s="75"/>
      <c r="M103" s="75"/>
      <c r="N103" s="75"/>
      <c r="O103" s="75"/>
    </row>
    <row r="104" spans="1:15" ht="26.25" x14ac:dyDescent="0.4">
      <c r="A104" s="75"/>
      <c r="B104" s="133" t="s">
        <v>27</v>
      </c>
      <c r="C104" s="137">
        <f>SUM(C97:I103)</f>
        <v>1713019.8199999998</v>
      </c>
      <c r="D104" s="138"/>
      <c r="E104" s="138"/>
      <c r="F104" s="138"/>
      <c r="G104" s="138"/>
      <c r="H104" s="138"/>
      <c r="I104" s="139"/>
      <c r="J104" s="75"/>
      <c r="K104" s="75"/>
      <c r="L104" s="75"/>
      <c r="M104" s="75"/>
      <c r="N104" s="75"/>
      <c r="O104" s="75"/>
    </row>
    <row r="105" spans="1:15" ht="27" thickBot="1" x14ac:dyDescent="0.45">
      <c r="A105" s="75"/>
      <c r="B105" s="134"/>
      <c r="C105" s="140"/>
      <c r="D105" s="141"/>
      <c r="E105" s="141"/>
      <c r="F105" s="141"/>
      <c r="G105" s="141"/>
      <c r="H105" s="141"/>
      <c r="I105" s="142"/>
      <c r="J105" s="75"/>
      <c r="K105" s="75"/>
      <c r="L105" s="75"/>
      <c r="M105" s="75"/>
      <c r="N105" s="75"/>
      <c r="O105" s="75"/>
    </row>
    <row r="106" spans="1:15" ht="26.25" x14ac:dyDescent="0.4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</row>
    <row r="113" spans="16:16" x14ac:dyDescent="0.25">
      <c r="P113" s="1"/>
    </row>
  </sheetData>
  <mergeCells count="26">
    <mergeCell ref="B104:B105"/>
    <mergeCell ref="C99:I99"/>
    <mergeCell ref="C100:I100"/>
    <mergeCell ref="C104:I105"/>
    <mergeCell ref="Q4:Y4"/>
    <mergeCell ref="F16:H16"/>
    <mergeCell ref="C96:I96"/>
    <mergeCell ref="C97:I97"/>
    <mergeCell ref="C98:I98"/>
    <mergeCell ref="D25:O25"/>
    <mergeCell ref="Q13:Q14"/>
    <mergeCell ref="Q15:Q16"/>
    <mergeCell ref="C101:I101"/>
    <mergeCell ref="C103:I103"/>
    <mergeCell ref="C102:I102"/>
    <mergeCell ref="A1:C1"/>
    <mergeCell ref="A32:C32"/>
    <mergeCell ref="A82:B82"/>
    <mergeCell ref="A3:C3"/>
    <mergeCell ref="A42:C42"/>
    <mergeCell ref="A15:A16"/>
    <mergeCell ref="A13:A14"/>
    <mergeCell ref="C13:C14"/>
    <mergeCell ref="A61:B61"/>
    <mergeCell ref="C15:C16"/>
    <mergeCell ref="B2:O2"/>
  </mergeCells>
  <phoneticPr fontId="1" type="noConversion"/>
  <pageMargins left="0.25" right="0.25" top="0.75" bottom="0.75" header="0.3" footer="0.3"/>
  <pageSetup paperSize="8" scale="1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workbookViewId="0">
      <selection activeCell="C31" sqref="C31"/>
    </sheetView>
  </sheetViews>
  <sheetFormatPr defaultRowHeight="15" x14ac:dyDescent="0.25"/>
  <cols>
    <col min="1" max="1" width="15.5703125" customWidth="1"/>
    <col min="2" max="2" width="14.42578125" customWidth="1"/>
    <col min="3" max="3" width="16.5703125" customWidth="1"/>
    <col min="4" max="4" width="20.85546875" customWidth="1"/>
    <col min="6" max="6" width="16.85546875" customWidth="1"/>
  </cols>
  <sheetData>
    <row r="1" spans="1:6" x14ac:dyDescent="0.25">
      <c r="A1" s="146" t="s">
        <v>103</v>
      </c>
      <c r="B1" s="146"/>
      <c r="C1" s="146"/>
      <c r="D1" s="146"/>
    </row>
    <row r="2" spans="1:6" ht="15.75" thickBot="1" x14ac:dyDescent="0.3">
      <c r="B2" s="5" t="s">
        <v>106</v>
      </c>
      <c r="C2" s="5" t="s">
        <v>107</v>
      </c>
      <c r="D2" s="6" t="s">
        <v>116</v>
      </c>
      <c r="E2" s="79" t="s">
        <v>130</v>
      </c>
      <c r="F2" s="79" t="s">
        <v>131</v>
      </c>
    </row>
    <row r="3" spans="1:6" ht="15.75" thickBot="1" x14ac:dyDescent="0.3">
      <c r="A3" s="2" t="s">
        <v>104</v>
      </c>
      <c r="B3" s="4">
        <v>5000</v>
      </c>
      <c r="C3" s="4"/>
      <c r="D3" s="4"/>
    </row>
    <row r="4" spans="1:6" ht="15.75" thickBot="1" x14ac:dyDescent="0.3">
      <c r="A4" s="3" t="s">
        <v>105</v>
      </c>
      <c r="B4" s="4">
        <v>10000</v>
      </c>
      <c r="C4" s="4">
        <v>563503.57999999996</v>
      </c>
      <c r="D4" s="4">
        <v>8000</v>
      </c>
      <c r="F4" s="1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Udruge</vt:lpstr>
      <vt:lpstr>Župe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vjezb</dc:creator>
  <cp:lastModifiedBy>vjezb</cp:lastModifiedBy>
  <cp:lastPrinted>2023-02-27T10:40:20Z</cp:lastPrinted>
  <dcterms:created xsi:type="dcterms:W3CDTF">2020-04-17T07:10:48Z</dcterms:created>
  <dcterms:modified xsi:type="dcterms:W3CDTF">2023-03-01T08:49:48Z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2022-09-23T08:46:56Z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7d92b0d6-7bf2-4cc1-aaea-80d9993beef6</vt:lpwstr>
  </property>
  <property fmtid="{D5CDD505-2E9C-101B-9397-08002B2CF9AE}" pid="7" name="MSIP_Label_defa4170-0d19-0005-0004-bc88714345d2_ActionId">
    <vt:lpwstr>9f69e853-d596-48b0-8990-30aaeb6d6d65</vt:lpwstr>
  </property>
  <property fmtid="{D5CDD505-2E9C-101B-9397-08002B2CF9AE}" pid="8" name="MSIP_Label_defa4170-0d19-0005-0004-bc88714345d2_ContentBits">
    <vt:lpwstr>0</vt:lpwstr>
  </property>
</Properties>
</file>